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РЕЕСТР\Полный фарш\Общие собрания\ОС 2025\"/>
    </mc:Choice>
  </mc:AlternateContent>
  <bookViews>
    <workbookView xWindow="0" yWindow="0" windowWidth="23016" windowHeight="7068" activeTab="6"/>
  </bookViews>
  <sheets>
    <sheet name="ПЛАН 2017 вносится авт. из ФАКТ" sheetId="3" r:id="rId1"/>
    <sheet name="СМЕТА 2019" sheetId="1" r:id="rId2"/>
    <sheet name="Смета на 2020" sheetId="4" r:id="rId3"/>
    <sheet name="Смета на 2021" sheetId="5" r:id="rId4"/>
    <sheet name="2023" sheetId="6" r:id="rId5"/>
    <sheet name="2024" sheetId="7" r:id="rId6"/>
    <sheet name="2025" sheetId="8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8" l="1"/>
  <c r="H32" i="8" l="1"/>
  <c r="E31" i="8"/>
  <c r="C31" i="8"/>
  <c r="I31" i="8"/>
  <c r="H17" i="8"/>
  <c r="G17" i="8"/>
  <c r="G31" i="8" s="1"/>
  <c r="F17" i="8"/>
  <c r="F31" i="8" s="1"/>
  <c r="F32" i="8" s="1"/>
  <c r="I32" i="8"/>
  <c r="G15" i="8"/>
  <c r="E15" i="8"/>
  <c r="E32" i="8" s="1"/>
  <c r="C15" i="8"/>
  <c r="C32" i="8" s="1"/>
  <c r="G32" i="8" l="1"/>
  <c r="E14" i="7"/>
  <c r="F16" i="7"/>
  <c r="E29" i="7"/>
  <c r="F29" i="7"/>
  <c r="E30" i="7"/>
  <c r="F30" i="7"/>
  <c r="H30" i="7" l="1"/>
  <c r="C29" i="7"/>
  <c r="I27" i="7"/>
  <c r="I26" i="7"/>
  <c r="I24" i="7"/>
  <c r="I22" i="7"/>
  <c r="H16" i="7"/>
  <c r="G16" i="7"/>
  <c r="G29" i="7" s="1"/>
  <c r="G14" i="7"/>
  <c r="C14" i="7"/>
  <c r="C30" i="7" s="1"/>
  <c r="I14" i="7" l="1"/>
  <c r="G30" i="7"/>
  <c r="I29" i="7"/>
  <c r="E29" i="6"/>
  <c r="F16" i="6"/>
  <c r="F29" i="6" s="1"/>
  <c r="F30" i="6" s="1"/>
  <c r="E14" i="6"/>
  <c r="E30" i="6" s="1"/>
  <c r="I30" i="7" l="1"/>
  <c r="H30" i="6"/>
  <c r="I28" i="6"/>
  <c r="I27" i="6"/>
  <c r="I26" i="6"/>
  <c r="C29" i="6"/>
  <c r="I23" i="6"/>
  <c r="I22" i="6"/>
  <c r="I21" i="6"/>
  <c r="I19" i="6"/>
  <c r="I17" i="6"/>
  <c r="H16" i="6"/>
  <c r="G16" i="6"/>
  <c r="G29" i="6" s="1"/>
  <c r="G14" i="6"/>
  <c r="G30" i="6" s="1"/>
  <c r="C14" i="6"/>
  <c r="I13" i="6"/>
  <c r="I12" i="6"/>
  <c r="I11" i="6"/>
  <c r="I24" i="6" l="1"/>
  <c r="I14" i="6"/>
  <c r="I29" i="6"/>
  <c r="C30" i="6"/>
  <c r="C24" i="5"/>
  <c r="I30" i="6" l="1"/>
  <c r="H30" i="5"/>
  <c r="E29" i="5"/>
  <c r="I28" i="5"/>
  <c r="I27" i="5"/>
  <c r="I26" i="5"/>
  <c r="I25" i="5"/>
  <c r="I24" i="5"/>
  <c r="I23" i="5"/>
  <c r="I22" i="5"/>
  <c r="I21" i="5"/>
  <c r="I19" i="5"/>
  <c r="I17" i="5"/>
  <c r="H16" i="5"/>
  <c r="G16" i="5"/>
  <c r="G29" i="5" s="1"/>
  <c r="F16" i="5"/>
  <c r="F29" i="5" s="1"/>
  <c r="F30" i="5" s="1"/>
  <c r="G14" i="5"/>
  <c r="E14" i="5"/>
  <c r="C14" i="5"/>
  <c r="I13" i="5"/>
  <c r="I12" i="5"/>
  <c r="I11" i="5"/>
  <c r="E30" i="5" l="1"/>
  <c r="G30" i="5"/>
  <c r="I29" i="5"/>
  <c r="I14" i="5"/>
  <c r="C29" i="5"/>
  <c r="C30" i="5" s="1"/>
  <c r="I30" i="5" l="1"/>
  <c r="E35" i="4" l="1"/>
  <c r="I34" i="4" l="1"/>
  <c r="I33" i="4"/>
  <c r="I32" i="4"/>
  <c r="I31" i="4"/>
  <c r="I30" i="4"/>
  <c r="I29" i="4"/>
  <c r="I27" i="4"/>
  <c r="I28" i="4"/>
  <c r="C25" i="4"/>
  <c r="C35" i="4" s="1"/>
  <c r="C20" i="4"/>
  <c r="E20" i="4"/>
  <c r="E36" i="4" s="1"/>
  <c r="I19" i="4"/>
  <c r="I18" i="4"/>
  <c r="I17" i="4"/>
  <c r="C18" i="4"/>
  <c r="H36" i="4"/>
  <c r="J33" i="4"/>
  <c r="J31" i="4"/>
  <c r="J28" i="4"/>
  <c r="J27" i="4"/>
  <c r="J23" i="4"/>
  <c r="J22" i="4" s="1"/>
  <c r="I23" i="4"/>
  <c r="H22" i="4"/>
  <c r="G22" i="4"/>
  <c r="G35" i="4" s="1"/>
  <c r="F22" i="4"/>
  <c r="F35" i="4" s="1"/>
  <c r="F36" i="4" s="1"/>
  <c r="G20" i="4"/>
  <c r="J19" i="4"/>
  <c r="J18" i="4"/>
  <c r="J17" i="4"/>
  <c r="C36" i="4" l="1"/>
  <c r="I25" i="4"/>
  <c r="I35" i="4" s="1"/>
  <c r="I20" i="4"/>
  <c r="J20" i="4"/>
  <c r="J36" i="4" s="1"/>
  <c r="G36" i="4"/>
  <c r="J17" i="1"/>
  <c r="J18" i="1"/>
  <c r="J19" i="1"/>
  <c r="G20" i="1"/>
  <c r="J20" i="1"/>
  <c r="J34" i="1" s="1"/>
  <c r="C34" i="1"/>
  <c r="E22" i="1"/>
  <c r="F22" i="1"/>
  <c r="G22" i="1"/>
  <c r="G33" i="1" s="1"/>
  <c r="G34" i="1" s="1"/>
  <c r="H22" i="1"/>
  <c r="I23" i="1"/>
  <c r="J23" i="1"/>
  <c r="J22" i="1" s="1"/>
  <c r="I26" i="1"/>
  <c r="J26" i="1"/>
  <c r="J27" i="1"/>
  <c r="I29" i="1"/>
  <c r="J29" i="1"/>
  <c r="I33" i="1"/>
  <c r="I34" i="1" s="1"/>
  <c r="J31" i="1"/>
  <c r="E33" i="1"/>
  <c r="E34" i="1" s="1"/>
  <c r="F33" i="1"/>
  <c r="F34" i="1" s="1"/>
  <c r="H34" i="1"/>
  <c r="I36" i="4" l="1"/>
  <c r="E16" i="3"/>
  <c r="E15" i="3"/>
  <c r="D15" i="3"/>
  <c r="C17" i="3"/>
  <c r="C16" i="3"/>
  <c r="C15" i="3"/>
  <c r="D30" i="3" l="1"/>
  <c r="D29" i="3"/>
  <c r="D28" i="3"/>
  <c r="D27" i="3"/>
  <c r="D26" i="3"/>
  <c r="D25" i="3"/>
  <c r="D24" i="3"/>
  <c r="D23" i="3"/>
  <c r="C30" i="3"/>
  <c r="C29" i="3"/>
  <c r="C28" i="3"/>
  <c r="C27" i="3"/>
  <c r="C26" i="3"/>
  <c r="C25" i="3"/>
  <c r="C24" i="3"/>
  <c r="C23" i="3"/>
  <c r="D21" i="3"/>
  <c r="D20" i="3" s="1"/>
  <c r="C21" i="3"/>
  <c r="C20" i="3" s="1"/>
  <c r="E17" i="3"/>
  <c r="D17" i="3"/>
  <c r="D16" i="3"/>
  <c r="F16" i="3" s="1"/>
  <c r="F17" i="3" l="1"/>
  <c r="C22" i="3"/>
  <c r="F15" i="3"/>
  <c r="C18" i="3"/>
  <c r="D22" i="3"/>
  <c r="C31" i="3" l="1"/>
  <c r="D18" i="3"/>
  <c r="E18" i="3"/>
  <c r="F18" i="3" l="1"/>
  <c r="D31" i="3"/>
  <c r="D32" i="3" s="1"/>
  <c r="E25" i="3"/>
  <c r="F25" i="3" s="1"/>
  <c r="E26" i="3"/>
  <c r="F26" i="3" s="1"/>
  <c r="E30" i="3"/>
  <c r="F30" i="3" s="1"/>
  <c r="E27" i="3"/>
  <c r="F27" i="3" s="1"/>
  <c r="E29" i="3"/>
  <c r="F29" i="3" s="1"/>
  <c r="E24" i="3"/>
  <c r="F24" i="3" s="1"/>
  <c r="E28" i="3"/>
  <c r="F28" i="3" s="1"/>
  <c r="E23" i="3"/>
  <c r="F23" i="3" s="1"/>
  <c r="E21" i="3"/>
  <c r="F21" i="3" s="1"/>
  <c r="E22" i="3" l="1"/>
  <c r="F22" i="3" s="1"/>
  <c r="E20" i="3"/>
  <c r="F20" i="3" s="1"/>
  <c r="E31" i="3" l="1"/>
  <c r="E32" i="3" l="1"/>
  <c r="F31" i="3"/>
  <c r="F32" i="3" s="1"/>
  <c r="C32" i="3"/>
</calcChain>
</file>

<file path=xl/comments1.xml><?xml version="1.0" encoding="utf-8"?>
<comments xmlns="http://schemas.openxmlformats.org/spreadsheetml/2006/main">
  <authors>
    <author>Логачев</author>
  </authors>
  <commentList>
    <comment ref="C11" authorId="0" shapeId="0">
      <text>
        <r>
          <rPr>
            <sz val="12"/>
            <color indexed="81"/>
            <rFont val="Tahoma"/>
            <family val="2"/>
            <charset val="204"/>
          </rPr>
          <t xml:space="preserve">
Членские взносы думаю такие же оставить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9" authorId="0" shapeId="0">
      <text>
        <r>
          <rPr>
            <sz val="12"/>
            <color indexed="81"/>
            <rFont val="Tahoma"/>
            <family val="2"/>
            <charset val="204"/>
          </rPr>
          <t>можно з/п уменьшить но немного. Мы же не обязательно должны выбрать всю смету</t>
        </r>
      </text>
    </comment>
    <comment ref="C21" authorId="0" shape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увеличил на 200 тыс</t>
        </r>
      </text>
    </comment>
    <comment ref="C22" authorId="0" shapeId="0">
      <text>
        <r>
          <rPr>
            <b/>
            <sz val="12"/>
            <color indexed="81"/>
            <rFont val="Tahoma"/>
            <family val="2"/>
            <charset val="204"/>
          </rPr>
          <t>увеличил на 1 млн</t>
        </r>
      </text>
    </comment>
  </commentList>
</comments>
</file>

<file path=xl/comments2.xml><?xml version="1.0" encoding="utf-8"?>
<comments xmlns="http://schemas.openxmlformats.org/spreadsheetml/2006/main">
  <authors>
    <author>Логачев</author>
    <author>user</author>
  </authors>
  <commentList>
    <comment ref="C11" authorId="0" shapeId="0">
      <text>
        <r>
          <rPr>
            <sz val="12"/>
            <color indexed="81"/>
            <rFont val="Tahoma"/>
            <family val="2"/>
            <charset val="204"/>
          </rPr>
          <t xml:space="preserve">
увеличил на 0,5 млн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смете на 2022 была сумма 3500000. Но сейчас взносы в ГАУ 460 тыс в месяц. Если увеличивать до 5 млн. нужно вероятно уменьшить сумму в строке 2.2.4. в части аренды. Или оставить как есть?</t>
        </r>
      </text>
    </comment>
    <comment ref="C19" authorId="0" shapeId="0">
      <text>
        <r>
          <rPr>
            <sz val="12"/>
            <color indexed="81"/>
            <rFont val="Tahoma"/>
            <family val="2"/>
            <charset val="204"/>
          </rPr>
          <t>не менял</t>
        </r>
      </text>
    </comment>
    <comment ref="C21" authorId="0" shape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увеличил на 200
 тыс</t>
        </r>
      </text>
    </comment>
    <comment ref="C22" authorId="0" shapeId="0">
      <text>
        <r>
          <rPr>
            <b/>
            <sz val="12"/>
            <color indexed="81"/>
            <rFont val="Tahoma"/>
            <family val="2"/>
            <charset val="204"/>
          </rPr>
          <t>увеличил на 500 тыс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было 3 480 000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уменьшил на 500</t>
        </r>
      </text>
    </comment>
  </commentList>
</comments>
</file>

<file path=xl/comments3.xml><?xml version="1.0" encoding="utf-8"?>
<comments xmlns="http://schemas.openxmlformats.org/spreadsheetml/2006/main">
  <authors>
    <author>Логачев</author>
    <author>user</author>
  </authors>
  <commentList>
    <comment ref="C11" authorId="0" shapeId="0">
      <text>
        <r>
          <rPr>
            <sz val="12"/>
            <color indexed="81"/>
            <rFont val="Tahoma"/>
            <family val="2"/>
            <charset val="204"/>
          </rPr>
          <t xml:space="preserve">
увеличил на 0,5 млн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смете на 2022 была сумма 3500000. Но сейчас взносы в ГАУ 460 тыс в месяц. Если увеличивать до 5 млн. нужно вероятно уменьшить сумму в строке 2.2.4. в части аренды. Или оставить как есть?</t>
        </r>
      </text>
    </comment>
    <comment ref="C19" authorId="0" shapeId="0">
      <text>
        <r>
          <rPr>
            <sz val="12"/>
            <color indexed="81"/>
            <rFont val="Tahoma"/>
            <family val="2"/>
            <charset val="204"/>
          </rPr>
          <t>не менял</t>
        </r>
      </text>
    </comment>
    <comment ref="C21" authorId="0" shape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увеличил на 200
 тыс</t>
        </r>
      </text>
    </comment>
    <comment ref="C22" authorId="0" shapeId="0">
      <text>
        <r>
          <rPr>
            <b/>
            <sz val="12"/>
            <color indexed="81"/>
            <rFont val="Tahoma"/>
            <family val="2"/>
            <charset val="204"/>
          </rPr>
          <t>увеличил на 500 тыс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было 3 480 000
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уменьшил на 500</t>
        </r>
      </text>
    </comment>
  </commentList>
</comments>
</file>

<file path=xl/comments4.xml><?xml version="1.0" encoding="utf-8"?>
<comments xmlns="http://schemas.openxmlformats.org/spreadsheetml/2006/main">
  <authors>
    <author>Логачев</author>
    <author>user</author>
  </authors>
  <commentList>
    <comment ref="C11" authorId="0" shapeId="0">
      <text>
        <r>
          <rPr>
            <sz val="12"/>
            <color indexed="81"/>
            <rFont val="Tahoma"/>
            <family val="2"/>
            <charset val="204"/>
          </rPr>
          <t xml:space="preserve">
увеличил на 0,5 млн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смете на 2022 была сумма 3500000. Но сейчас взносы в ГАУ 460 тыс в месяц. Если увеличивать до 5 млн. нужно вероятно уменьшить сумму в строке 2.2.4. в части аренды. Или оставить как есть?</t>
        </r>
      </text>
    </comment>
    <comment ref="C20" authorId="0" shapeId="0">
      <text>
        <r>
          <rPr>
            <sz val="12"/>
            <color indexed="81"/>
            <rFont val="Tahoma"/>
            <family val="2"/>
            <charset val="204"/>
          </rPr>
          <t>не менял</t>
        </r>
      </text>
    </comment>
    <comment ref="C22" authorId="0" shapeId="0">
      <text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увеличил на 200
 тыс</t>
        </r>
      </text>
    </comment>
    <comment ref="C23" authorId="0" shapeId="0">
      <text>
        <r>
          <rPr>
            <b/>
            <sz val="12"/>
            <color indexed="81"/>
            <rFont val="Tahoma"/>
            <family val="2"/>
            <charset val="204"/>
          </rPr>
          <t>увеличил на 500 тыс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было 3 480 000
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уменьшил на 500</t>
        </r>
      </text>
    </comment>
  </commentList>
</comments>
</file>

<file path=xl/sharedStrings.xml><?xml version="1.0" encoding="utf-8"?>
<sst xmlns="http://schemas.openxmlformats.org/spreadsheetml/2006/main" count="329" uniqueCount="80">
  <si>
    <t>НЕКОММЕРЧЕСКОЕ ПАРТНЕРСТВО</t>
  </si>
  <si>
    <t>«СИБИРСКАЯ ГИЛЬДИЯ АНТИКРИЗИСНЫХ УПРАВЛЯЮЩИХ»</t>
  </si>
  <si>
    <t>№ п/п</t>
  </si>
  <si>
    <t>Наименование</t>
  </si>
  <si>
    <t>Центральный аппарат</t>
  </si>
  <si>
    <t>Филиал Тюменский</t>
  </si>
  <si>
    <t>Филиал ХМАО</t>
  </si>
  <si>
    <t xml:space="preserve">ИТОГО </t>
  </si>
  <si>
    <t>ДОХОДЫ</t>
  </si>
  <si>
    <t>Ежемесячные и единовременные членские взносы</t>
  </si>
  <si>
    <t>Добровольные взносы</t>
  </si>
  <si>
    <t>Прочее</t>
  </si>
  <si>
    <t>ВСЕГО ДОХОДЫ:</t>
  </si>
  <si>
    <t>РАСХОДЫ</t>
  </si>
  <si>
    <t>Расходы на содержание аппарата управления, в том чиселе:</t>
  </si>
  <si>
    <t xml:space="preserve">             - расходы, связанные с оплатой труда (включая начисления)</t>
  </si>
  <si>
    <t xml:space="preserve">             - выплаты, не связанные с оплатой труда</t>
  </si>
  <si>
    <t xml:space="preserve">             - расходы на служебные командировки и деловые поездки</t>
  </si>
  <si>
    <t xml:space="preserve">             - аренда и содержание помещений, зданий, автотранспорта и иного имущества</t>
  </si>
  <si>
    <t xml:space="preserve">             - ремонт основных средств и иного имущества</t>
  </si>
  <si>
    <t xml:space="preserve">             - прочее, в том числе оплата привлеченных специалистов (ИП и организаций)</t>
  </si>
  <si>
    <t>Приобретение основных средств, инвентаря и иного имущества</t>
  </si>
  <si>
    <t>Прочие</t>
  </si>
  <si>
    <t>ВСЕГО РАСХОДЫ:</t>
  </si>
  <si>
    <t>Дефицит/профицит бюджета</t>
  </si>
  <si>
    <t>план</t>
  </si>
  <si>
    <t>Расходы на целевые мероприятия, в том числе:</t>
  </si>
  <si>
    <t>"УТВЕРЖДЕНО"</t>
  </si>
  <si>
    <t>Общим собранием от "12" декабря 2017 года</t>
  </si>
  <si>
    <t>Президент Гильдии _________________ Клейменов С.С.</t>
  </si>
  <si>
    <t>1.1.</t>
  </si>
  <si>
    <t>2.1</t>
  </si>
  <si>
    <t>2.2</t>
  </si>
  <si>
    <t>2.3</t>
  </si>
  <si>
    <t>2.4</t>
  </si>
  <si>
    <t>2.5</t>
  </si>
  <si>
    <t>2.6</t>
  </si>
  <si>
    <t>3</t>
  </si>
  <si>
    <t>4</t>
  </si>
  <si>
    <t xml:space="preserve"> ФИНАНСОВЫЙ ПЛАН ( СМЕТА ДОХОДОВ И РАСХОДОВ) на 2017 год.</t>
  </si>
  <si>
    <t>1.1</t>
  </si>
  <si>
    <t>2</t>
  </si>
  <si>
    <t xml:space="preserve">             - иные мероприятия, участие в НП ГАУ и РССОАУ</t>
  </si>
  <si>
    <t>Ассоциация</t>
  </si>
  <si>
    <t xml:space="preserve">                РАСХОДЫ</t>
  </si>
  <si>
    <t xml:space="preserve"> ФАКТИЧЕСКАЯ СМЕТА ДОХОДОВ И РАСХОДОВ на 2019 год.</t>
  </si>
  <si>
    <t>Расходы на содержание аппарата управления, в том числе:</t>
  </si>
  <si>
    <t>Общим собранием от "___" декабря 2019 года</t>
  </si>
  <si>
    <t>Президент Ассоциации _________________ Клейменов С.С.</t>
  </si>
  <si>
    <t xml:space="preserve"> ФАКТИЧЕСКАЯ СМЕТА ДОХОДОВ И РАСХОДОВ на 2020 год.</t>
  </si>
  <si>
    <t xml:space="preserve">             - почтновые расходы</t>
  </si>
  <si>
    <t xml:space="preserve">             - расходы на представление интересов Ассоциации в судах </t>
  </si>
  <si>
    <t xml:space="preserve">Дефицит/профицит бюджета </t>
  </si>
  <si>
    <t>5</t>
  </si>
  <si>
    <t>Резервный фонд (фонд на покрытие взысканных убытков из компенсационного фонда)</t>
  </si>
  <si>
    <t xml:space="preserve">             - выплаты, не связанные с оплатой труда, в том числе:</t>
  </si>
  <si>
    <t>2.2.1</t>
  </si>
  <si>
    <t>2.2.2</t>
  </si>
  <si>
    <t>2.2.3</t>
  </si>
  <si>
    <t>2.2.4</t>
  </si>
  <si>
    <t>2.2.5</t>
  </si>
  <si>
    <t>2.2.6</t>
  </si>
  <si>
    <t>Резервный фонд (фонд на покрытие убытков из компенсационного фонда)</t>
  </si>
  <si>
    <t xml:space="preserve"> ФАКТИЧЕСКАЯ СМЕТА ДОХОДОВ И РАСХОДОВ на 2021 год</t>
  </si>
  <si>
    <t xml:space="preserve">                </t>
  </si>
  <si>
    <t>Ассоциация «СИБИРСКАЯ ГИЛЬДИЯ АНТИКРИЗИСНЫХ УПРАВЛЯЮЩИХ»</t>
  </si>
  <si>
    <t>"УТВЕРЖДЕНА"</t>
  </si>
  <si>
    <t>Общим собранием членов Ассоциации от "17" декабря 2020 года</t>
  </si>
  <si>
    <t>Президент Ассоциации                                                                         __________________ Клейменов С.С.</t>
  </si>
  <si>
    <t xml:space="preserve"> </t>
  </si>
  <si>
    <t xml:space="preserve"> ФАКТИЧЕСКАЯ СМЕТА ДОХОДОВ И РАСХОДОВ на 2023 год</t>
  </si>
  <si>
    <t>Общим собранием членов Ассоциации от "8" сентября 2022 года</t>
  </si>
  <si>
    <t xml:space="preserve"> ФАКТИЧЕСКАЯ СМЕТА ДОХОДОВ И РАСХОДОВ на 2024 год</t>
  </si>
  <si>
    <t>2500</t>
  </si>
  <si>
    <t>Общим собранием членов Ассоциации от "3" октября 2024 года</t>
  </si>
  <si>
    <t xml:space="preserve"> ФАКТИЧЕСКАЯ СМЕТА ДОХОДОВ И РАСХОДОВ на 2026 год</t>
  </si>
  <si>
    <t>Целевые взносы для пополнения компенсационного фонда</t>
  </si>
  <si>
    <t xml:space="preserve">Выплаты в связи с убытками членов Ассоциации </t>
  </si>
  <si>
    <t>2.2.7</t>
  </si>
  <si>
    <t>Общим собранием членов Ассоциации от "09" октября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</si>
</sst>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&quot; &quot;* #,##0&quot;   &quot;;&quot;-&quot;* #,##0&quot;   &quot;;&quot; &quot;* &quot;-&quot;??&quot;   &quot;"/>
    <numFmt numFmtId="165" formatCode="&quot; &quot;* #,##0.00&quot;   &quot;;&quot;-&quot;* #,##0.00&quot;   &quot;;&quot; &quot;* &quot;-&quot;??&quot;   &quot;"/>
    <numFmt numFmtId="166" formatCode="&quot; &quot;* #,##0.0&quot;   &quot;;&quot;-&quot;* #,##0.0&quot;   &quot;;&quot; &quot;* &quot;-&quot;??&quot;   &quot;"/>
    <numFmt numFmtId="167" formatCode="_-* #,##0\ _₽_-;\-* #,##0\ _₽_-;_-* &quot;-&quot;??\ _₽_-;_-@_-"/>
  </numFmts>
  <fonts count="42">
    <font>
      <sz val="12"/>
      <color indexed="8"/>
      <name val="Verdana"/>
    </font>
    <font>
      <sz val="10"/>
      <color indexed="8"/>
      <name val="Verdana"/>
      <family val="2"/>
      <charset val="204"/>
    </font>
    <font>
      <sz val="12"/>
      <color indexed="8"/>
      <name val="Times New Roman Bold"/>
    </font>
    <font>
      <u/>
      <sz val="10"/>
      <color indexed="8"/>
      <name val="Verdana"/>
      <family val="2"/>
      <charset val="204"/>
    </font>
    <font>
      <u/>
      <sz val="12"/>
      <color indexed="8"/>
      <name val="Times New Roman Bold"/>
    </font>
    <font>
      <sz val="12"/>
      <color indexed="8"/>
      <name val="Times New Roman"/>
      <family val="1"/>
      <charset val="204"/>
    </font>
    <font>
      <sz val="10"/>
      <color indexed="8"/>
      <name val="Times New Roman Bold"/>
    </font>
    <font>
      <b/>
      <i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color indexed="8"/>
      <name val="Verdana"/>
      <family val="2"/>
      <charset val="204"/>
    </font>
    <font>
      <u/>
      <sz val="12"/>
      <color indexed="8"/>
      <name val="Times New Roman Bold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Bold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 Bold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Bold"/>
      <charset val="204"/>
    </font>
    <font>
      <b/>
      <sz val="12"/>
      <name val="Times New Roman"/>
      <family val="1"/>
      <charset val="204"/>
    </font>
    <font>
      <b/>
      <sz val="12"/>
      <name val="Times New Roman Bold"/>
    </font>
    <font>
      <sz val="8"/>
      <color indexed="81"/>
      <name val="Tahoma"/>
      <family val="2"/>
      <charset val="204"/>
    </font>
    <font>
      <sz val="14"/>
      <color indexed="8"/>
      <name val="Verdan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u/>
      <sz val="10"/>
      <color indexed="8"/>
      <name val="Times New Roman Bold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 Bold"/>
      <charset val="204"/>
    </font>
    <font>
      <b/>
      <sz val="10"/>
      <name val="Times New Roman"/>
      <family val="1"/>
      <charset val="204"/>
    </font>
    <font>
      <b/>
      <sz val="10"/>
      <name val="Times New Roman Bold"/>
    </font>
    <font>
      <b/>
      <i/>
      <sz val="10"/>
      <name val="Times New Roman"/>
      <family val="1"/>
      <charset val="204"/>
    </font>
    <font>
      <sz val="12"/>
      <color indexed="8"/>
      <name val="Times New Roman Bold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indexed="8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41" fillId="0" borderId="0" applyFont="0" applyFill="0" applyBorder="0" applyAlignment="0" applyProtection="0"/>
  </cellStyleXfs>
  <cellXfs count="258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Border="1" applyAlignment="1"/>
    <xf numFmtId="164" fontId="5" fillId="0" borderId="0" xfId="0" applyNumberFormat="1" applyFont="1" applyBorder="1" applyAlignment="1"/>
    <xf numFmtId="1" fontId="3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/>
    <xf numFmtId="164" fontId="2" fillId="0" borderId="0" xfId="0" applyNumberFormat="1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/>
    <xf numFmtId="0" fontId="9" fillId="0" borderId="0" xfId="0" applyFont="1" applyAlignment="1">
      <alignment vertical="top" wrapText="1"/>
    </xf>
    <xf numFmtId="0" fontId="13" fillId="0" borderId="0" xfId="0" applyNumberFormat="1" applyFont="1" applyAlignment="1"/>
    <xf numFmtId="1" fontId="9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right"/>
    </xf>
    <xf numFmtId="1" fontId="13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/>
    <xf numFmtId="164" fontId="5" fillId="0" borderId="1" xfId="0" applyNumberFormat="1" applyFont="1" applyBorder="1" applyAlignment="1"/>
    <xf numFmtId="164" fontId="9" fillId="0" borderId="1" xfId="0" applyNumberFormat="1" applyFont="1" applyBorder="1" applyAlignment="1"/>
    <xf numFmtId="49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/>
    <xf numFmtId="49" fontId="14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/>
    <xf numFmtId="1" fontId="12" fillId="0" borderId="1" xfId="0" applyNumberFormat="1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left"/>
    </xf>
    <xf numFmtId="164" fontId="9" fillId="2" borderId="1" xfId="0" applyNumberFormat="1" applyFont="1" applyFill="1" applyBorder="1" applyAlignment="1"/>
    <xf numFmtId="0" fontId="9" fillId="0" borderId="1" xfId="0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horizontal="right"/>
    </xf>
    <xf numFmtId="1" fontId="13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164" fontId="9" fillId="3" borderId="1" xfId="0" applyNumberFormat="1" applyFont="1" applyFill="1" applyBorder="1" applyAlignment="1"/>
    <xf numFmtId="164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right"/>
    </xf>
    <xf numFmtId="49" fontId="15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/>
    <xf numFmtId="164" fontId="15" fillId="0" borderId="1" xfId="0" applyNumberFormat="1" applyFont="1" applyBorder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4" fontId="15" fillId="0" borderId="1" xfId="0" applyNumberFormat="1" applyFont="1" applyBorder="1" applyAlignment="1"/>
    <xf numFmtId="164" fontId="15" fillId="3" borderId="1" xfId="0" applyNumberFormat="1" applyFont="1" applyFill="1" applyBorder="1" applyAlignment="1"/>
    <xf numFmtId="164" fontId="15" fillId="0" borderId="1" xfId="0" applyNumberFormat="1" applyFont="1" applyFill="1" applyBorder="1" applyAlignment="1"/>
    <xf numFmtId="164" fontId="15" fillId="0" borderId="1" xfId="0" applyNumberFormat="1" applyFont="1" applyBorder="1" applyAlignment="1">
      <alignment horizontal="right"/>
    </xf>
    <xf numFmtId="164" fontId="16" fillId="3" borderId="1" xfId="0" applyNumberFormat="1" applyFont="1" applyFill="1" applyBorder="1" applyAlignment="1">
      <alignment horizontal="right"/>
    </xf>
    <xf numFmtId="164" fontId="15" fillId="3" borderId="1" xfId="0" applyNumberFormat="1" applyFont="1" applyFill="1" applyBorder="1" applyAlignment="1">
      <alignment horizontal="right"/>
    </xf>
    <xf numFmtId="164" fontId="16" fillId="0" borderId="1" xfId="0" applyNumberFormat="1" applyFont="1" applyBorder="1" applyAlignment="1"/>
    <xf numFmtId="164" fontId="16" fillId="0" borderId="1" xfId="0" applyNumberFormat="1" applyFont="1" applyFill="1" applyBorder="1" applyAlignment="1">
      <alignment horizontal="right"/>
    </xf>
    <xf numFmtId="0" fontId="17" fillId="0" borderId="1" xfId="0" applyNumberFormat="1" applyFont="1" applyBorder="1" applyAlignment="1"/>
    <xf numFmtId="165" fontId="17" fillId="0" borderId="1" xfId="0" applyNumberFormat="1" applyFont="1" applyBorder="1" applyAlignment="1"/>
    <xf numFmtId="165" fontId="17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165" fontId="17" fillId="0" borderId="1" xfId="0" applyNumberFormat="1" applyFont="1" applyBorder="1" applyAlignment="1">
      <alignment horizontal="right"/>
    </xf>
    <xf numFmtId="165" fontId="20" fillId="0" borderId="1" xfId="0" applyNumberFormat="1" applyFont="1" applyBorder="1" applyAlignment="1"/>
    <xf numFmtId="164" fontId="22" fillId="3" borderId="1" xfId="0" applyNumberFormat="1" applyFont="1" applyFill="1" applyBorder="1" applyAlignment="1">
      <alignment horizontal="right"/>
    </xf>
    <xf numFmtId="164" fontId="22" fillId="3" borderId="1" xfId="0" applyNumberFormat="1" applyFont="1" applyFill="1" applyBorder="1" applyAlignment="1"/>
    <xf numFmtId="164" fontId="22" fillId="3" borderId="1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/>
    <xf numFmtId="49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/>
    <xf numFmtId="0" fontId="1" fillId="3" borderId="0" xfId="0" applyNumberFormat="1" applyFont="1" applyFill="1" applyAlignment="1"/>
    <xf numFmtId="0" fontId="0" fillId="3" borderId="0" xfId="0" applyFont="1" applyFill="1" applyAlignment="1">
      <alignment vertical="top" wrapText="1"/>
    </xf>
    <xf numFmtId="0" fontId="1" fillId="3" borderId="0" xfId="0" applyFont="1" applyFill="1" applyBorder="1" applyAlignment="1">
      <alignment horizontal="right"/>
    </xf>
    <xf numFmtId="0" fontId="2" fillId="3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>
      <alignment horizontal="center"/>
    </xf>
    <xf numFmtId="0" fontId="10" fillId="3" borderId="0" xfId="0" applyNumberFormat="1" applyFont="1" applyFill="1" applyBorder="1" applyAlignment="1">
      <alignment horizontal="right"/>
    </xf>
    <xf numFmtId="1" fontId="3" fillId="3" borderId="0" xfId="0" applyNumberFormat="1" applyFont="1" applyFill="1" applyBorder="1" applyAlignment="1"/>
    <xf numFmtId="0" fontId="1" fillId="3" borderId="0" xfId="0" applyFont="1" applyFill="1" applyBorder="1" applyAlignment="1">
      <alignment horizontal="left"/>
    </xf>
    <xf numFmtId="0" fontId="11" fillId="3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165" fontId="20" fillId="3" borderId="1" xfId="0" applyNumberFormat="1" applyFont="1" applyFill="1" applyBorder="1" applyAlignment="1"/>
    <xf numFmtId="164" fontId="5" fillId="3" borderId="1" xfId="0" applyNumberFormat="1" applyFont="1" applyFill="1" applyBorder="1" applyAlignment="1"/>
    <xf numFmtId="1" fontId="7" fillId="3" borderId="1" xfId="0" applyNumberFormat="1" applyFont="1" applyFill="1" applyBorder="1" applyAlignment="1">
      <alignment horizontal="center"/>
    </xf>
    <xf numFmtId="165" fontId="5" fillId="3" borderId="0" xfId="0" applyNumberFormat="1" applyFont="1" applyFill="1" applyBorder="1" applyAlignment="1"/>
    <xf numFmtId="49" fontId="15" fillId="3" borderId="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/>
    <xf numFmtId="164" fontId="2" fillId="3" borderId="0" xfId="0" applyNumberFormat="1" applyFont="1" applyFill="1" applyBorder="1" applyAlignment="1"/>
    <xf numFmtId="0" fontId="17" fillId="3" borderId="1" xfId="0" applyNumberFormat="1" applyFont="1" applyFill="1" applyBorder="1" applyAlignment="1"/>
    <xf numFmtId="165" fontId="17" fillId="3" borderId="1" xfId="0" applyNumberFormat="1" applyFont="1" applyFill="1" applyBorder="1" applyAlignment="1"/>
    <xf numFmtId="165" fontId="17" fillId="3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vertical="top" wrapText="1"/>
    </xf>
    <xf numFmtId="49" fontId="18" fillId="3" borderId="1" xfId="0" applyNumberFormat="1" applyFon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right"/>
    </xf>
    <xf numFmtId="165" fontId="7" fillId="3" borderId="0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1" fontId="8" fillId="3" borderId="0" xfId="0" applyNumberFormat="1" applyFont="1" applyFill="1" applyBorder="1" applyAlignment="1"/>
    <xf numFmtId="49" fontId="1" fillId="3" borderId="0" xfId="0" applyNumberFormat="1" applyFont="1" applyFill="1" applyAlignment="1">
      <alignment horizontal="center"/>
    </xf>
    <xf numFmtId="164" fontId="23" fillId="3" borderId="1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6" fontId="22" fillId="3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25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49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0" fontId="9" fillId="0" borderId="0" xfId="0" applyNumberFormat="1" applyFont="1" applyBorder="1" applyAlignment="1">
      <alignment horizontal="right" wrapText="1"/>
    </xf>
    <xf numFmtId="0" fontId="9" fillId="0" borderId="0" xfId="0" applyNumberFormat="1" applyFont="1" applyBorder="1" applyAlignment="1">
      <alignment horizontal="center" wrapText="1"/>
    </xf>
    <xf numFmtId="0" fontId="25" fillId="0" borderId="0" xfId="0" applyNumberFormat="1" applyFont="1" applyAlignment="1">
      <alignment wrapText="1"/>
    </xf>
    <xf numFmtId="49" fontId="25" fillId="0" borderId="0" xfId="0" applyNumberFormat="1" applyFont="1" applyAlignment="1">
      <alignment horizont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Alignment="1">
      <alignment vertical="top" wrapText="1"/>
    </xf>
    <xf numFmtId="49" fontId="29" fillId="0" borderId="0" xfId="0" applyNumberFormat="1" applyFont="1" applyBorder="1" applyAlignment="1">
      <alignment horizontal="center" wrapText="1"/>
    </xf>
    <xf numFmtId="0" fontId="29" fillId="0" borderId="0" xfId="0" applyFont="1" applyBorder="1" applyAlignment="1">
      <alignment wrapText="1"/>
    </xf>
    <xf numFmtId="0" fontId="29" fillId="0" borderId="0" xfId="0" applyNumberFormat="1" applyFont="1" applyAlignment="1">
      <alignment wrapText="1"/>
    </xf>
    <xf numFmtId="0" fontId="29" fillId="0" borderId="0" xfId="0" applyFont="1" applyAlignment="1">
      <alignment vertical="top" wrapText="1"/>
    </xf>
    <xf numFmtId="1" fontId="30" fillId="0" borderId="0" xfId="0" applyNumberFormat="1" applyFont="1" applyBorder="1" applyAlignment="1">
      <alignment horizontal="center" wrapText="1"/>
    </xf>
    <xf numFmtId="1" fontId="29" fillId="0" borderId="0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wrapText="1"/>
    </xf>
    <xf numFmtId="165" fontId="31" fillId="3" borderId="1" xfId="0" applyNumberFormat="1" applyFont="1" applyFill="1" applyBorder="1" applyAlignment="1">
      <alignment wrapText="1"/>
    </xf>
    <xf numFmtId="164" fontId="13" fillId="3" borderId="1" xfId="0" applyNumberFormat="1" applyFont="1" applyFill="1" applyBorder="1" applyAlignment="1">
      <alignment wrapText="1"/>
    </xf>
    <xf numFmtId="1" fontId="32" fillId="3" borderId="1" xfId="0" applyNumberFormat="1" applyFont="1" applyFill="1" applyBorder="1" applyAlignment="1">
      <alignment horizontal="center" wrapText="1"/>
    </xf>
    <xf numFmtId="165" fontId="13" fillId="3" borderId="1" xfId="0" applyNumberFormat="1" applyFont="1" applyFill="1" applyBorder="1" applyAlignment="1">
      <alignment horizontal="center" wrapText="1"/>
    </xf>
    <xf numFmtId="49" fontId="33" fillId="3" borderId="1" xfId="0" applyNumberFormat="1" applyFont="1" applyFill="1" applyBorder="1" applyAlignment="1">
      <alignment horizontal="center" wrapText="1"/>
    </xf>
    <xf numFmtId="0" fontId="33" fillId="3" borderId="1" xfId="0" applyNumberFormat="1" applyFont="1" applyFill="1" applyBorder="1" applyAlignment="1">
      <alignment wrapText="1"/>
    </xf>
    <xf numFmtId="164" fontId="33" fillId="3" borderId="1" xfId="0" applyNumberFormat="1" applyFont="1" applyFill="1" applyBorder="1" applyAlignment="1">
      <alignment horizontal="center" wrapText="1"/>
    </xf>
    <xf numFmtId="164" fontId="13" fillId="3" borderId="1" xfId="0" applyNumberFormat="1" applyFont="1" applyFill="1" applyBorder="1" applyAlignment="1">
      <alignment horizontal="center" wrapText="1"/>
    </xf>
    <xf numFmtId="164" fontId="33" fillId="3" borderId="1" xfId="0" applyNumberFormat="1" applyFont="1" applyFill="1" applyBorder="1" applyAlignment="1">
      <alignment wrapText="1"/>
    </xf>
    <xf numFmtId="3" fontId="33" fillId="3" borderId="1" xfId="0" applyNumberFormat="1" applyFont="1" applyFill="1" applyBorder="1" applyAlignment="1">
      <alignment horizontal="center" wrapText="1"/>
    </xf>
    <xf numFmtId="164" fontId="29" fillId="0" borderId="0" xfId="0" applyNumberFormat="1" applyFont="1" applyAlignment="1">
      <alignment wrapText="1"/>
    </xf>
    <xf numFmtId="164" fontId="35" fillId="3" borderId="1" xfId="0" applyNumberFormat="1" applyFont="1" applyFill="1" applyBorder="1" applyAlignment="1">
      <alignment horizontal="center" wrapText="1"/>
    </xf>
    <xf numFmtId="164" fontId="36" fillId="3" borderId="1" xfId="0" applyNumberFormat="1" applyFont="1" applyFill="1" applyBorder="1" applyAlignment="1">
      <alignment horizontal="center" wrapText="1"/>
    </xf>
    <xf numFmtId="164" fontId="35" fillId="3" borderId="1" xfId="0" applyNumberFormat="1" applyFont="1" applyFill="1" applyBorder="1" applyAlignment="1">
      <alignment horizontal="right" wrapText="1"/>
    </xf>
    <xf numFmtId="164" fontId="35" fillId="3" borderId="1" xfId="0" applyNumberFormat="1" applyFont="1" applyFill="1" applyBorder="1" applyAlignment="1">
      <alignment wrapText="1"/>
    </xf>
    <xf numFmtId="0" fontId="37" fillId="3" borderId="1" xfId="0" applyNumberFormat="1" applyFont="1" applyFill="1" applyBorder="1" applyAlignment="1">
      <alignment wrapText="1"/>
    </xf>
    <xf numFmtId="165" fontId="37" fillId="3" borderId="1" xfId="0" applyNumberFormat="1" applyFont="1" applyFill="1" applyBorder="1" applyAlignment="1">
      <alignment wrapText="1"/>
    </xf>
    <xf numFmtId="165" fontId="37" fillId="3" borderId="1" xfId="0" applyNumberFormat="1" applyFont="1" applyFill="1" applyBorder="1" applyAlignment="1">
      <alignment horizontal="center" wrapText="1"/>
    </xf>
    <xf numFmtId="0" fontId="33" fillId="3" borderId="1" xfId="0" applyNumberFormat="1" applyFont="1" applyFill="1" applyBorder="1" applyAlignment="1">
      <alignment vertical="top" wrapText="1"/>
    </xf>
    <xf numFmtId="3" fontId="13" fillId="3" borderId="1" xfId="0" applyNumberFormat="1" applyFont="1" applyFill="1" applyBorder="1" applyAlignment="1">
      <alignment horizontal="center" wrapText="1"/>
    </xf>
    <xf numFmtId="3" fontId="35" fillId="3" borderId="1" xfId="0" applyNumberFormat="1" applyFont="1" applyFill="1" applyBorder="1" applyAlignment="1">
      <alignment horizontal="center" wrapText="1"/>
    </xf>
    <xf numFmtId="166" fontId="35" fillId="3" borderId="1" xfId="0" applyNumberFormat="1" applyFont="1" applyFill="1" applyBorder="1" applyAlignment="1">
      <alignment horizontal="center" wrapText="1"/>
    </xf>
    <xf numFmtId="165" fontId="37" fillId="3" borderId="1" xfId="0" applyNumberFormat="1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1" fontId="2" fillId="0" borderId="0" xfId="0" applyNumberFormat="1" applyFont="1" applyBorder="1" applyAlignment="1">
      <alignment horizontal="center" wrapText="1"/>
    </xf>
    <xf numFmtId="0" fontId="28" fillId="3" borderId="0" xfId="0" applyNumberFormat="1" applyFont="1" applyFill="1" applyAlignment="1">
      <alignment wrapText="1"/>
    </xf>
    <xf numFmtId="0" fontId="28" fillId="3" borderId="0" xfId="0" applyFont="1" applyFill="1" applyAlignment="1">
      <alignment vertical="top" wrapText="1"/>
    </xf>
    <xf numFmtId="0" fontId="13" fillId="3" borderId="0" xfId="0" applyNumberFormat="1" applyFont="1" applyFill="1" applyAlignment="1">
      <alignment wrapText="1"/>
    </xf>
    <xf numFmtId="0" fontId="13" fillId="3" borderId="0" xfId="0" applyFont="1" applyFill="1" applyAlignment="1">
      <alignment vertical="top" wrapText="1"/>
    </xf>
    <xf numFmtId="0" fontId="6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right" wrapText="1"/>
    </xf>
    <xf numFmtId="3" fontId="33" fillId="3" borderId="1" xfId="0" applyNumberFormat="1" applyFont="1" applyFill="1" applyBorder="1" applyAlignment="1">
      <alignment horizontal="right" wrapText="1"/>
    </xf>
    <xf numFmtId="164" fontId="33" fillId="3" borderId="1" xfId="0" applyNumberFormat="1" applyFont="1" applyFill="1" applyBorder="1" applyAlignment="1">
      <alignment horizontal="right" wrapText="1"/>
    </xf>
    <xf numFmtId="3" fontId="13" fillId="3" borderId="1" xfId="0" applyNumberFormat="1" applyFont="1" applyFill="1" applyBorder="1" applyAlignment="1">
      <alignment horizontal="right" wrapText="1"/>
    </xf>
    <xf numFmtId="3" fontId="35" fillId="3" borderId="1" xfId="0" applyNumberFormat="1" applyFont="1" applyFill="1" applyBorder="1" applyAlignment="1">
      <alignment horizontal="right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167" fontId="8" fillId="0" borderId="1" xfId="1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0" fontId="21" fillId="0" borderId="2" xfId="0" applyNumberFormat="1" applyFont="1" applyBorder="1" applyAlignment="1">
      <alignment horizontal="center"/>
    </xf>
    <xf numFmtId="0" fontId="21" fillId="0" borderId="4" xfId="0" applyNumberFormat="1" applyFont="1" applyBorder="1" applyAlignment="1">
      <alignment horizontal="center"/>
    </xf>
    <xf numFmtId="0" fontId="17" fillId="0" borderId="2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0" fillId="3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left"/>
    </xf>
    <xf numFmtId="0" fontId="19" fillId="3" borderId="0" xfId="0" applyNumberFormat="1" applyFont="1" applyFill="1" applyBorder="1" applyAlignment="1">
      <alignment horizontal="center"/>
    </xf>
    <xf numFmtId="0" fontId="2" fillId="3" borderId="0" xfId="0" applyNumberFormat="1" applyFont="1" applyFill="1" applyBorder="1" applyAlignment="1">
      <alignment horizontal="center"/>
    </xf>
    <xf numFmtId="0" fontId="12" fillId="3" borderId="2" xfId="0" applyNumberFormat="1" applyFont="1" applyFill="1" applyBorder="1" applyAlignment="1">
      <alignment horizontal="center"/>
    </xf>
    <xf numFmtId="0" fontId="12" fillId="3" borderId="3" xfId="0" applyNumberFormat="1" applyFont="1" applyFill="1" applyBorder="1" applyAlignment="1">
      <alignment horizontal="center"/>
    </xf>
    <xf numFmtId="0" fontId="12" fillId="3" borderId="4" xfId="0" applyNumberFormat="1" applyFont="1" applyFill="1" applyBorder="1" applyAlignment="1">
      <alignment horizontal="center"/>
    </xf>
    <xf numFmtId="0" fontId="21" fillId="3" borderId="2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7" fillId="3" borderId="2" xfId="0" applyNumberFormat="1" applyFont="1" applyFill="1" applyBorder="1" applyAlignment="1">
      <alignment horizontal="center"/>
    </xf>
    <xf numFmtId="0" fontId="17" fillId="3" borderId="4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wrapText="1"/>
    </xf>
    <xf numFmtId="0" fontId="38" fillId="0" borderId="0" xfId="0" applyNumberFormat="1" applyFont="1" applyBorder="1" applyAlignment="1">
      <alignment horizontal="center" wrapText="1"/>
    </xf>
    <xf numFmtId="0" fontId="34" fillId="3" borderId="1" xfId="0" applyNumberFormat="1" applyFont="1" applyFill="1" applyBorder="1" applyAlignment="1">
      <alignment horizontal="center" wrapText="1"/>
    </xf>
    <xf numFmtId="0" fontId="37" fillId="3" borderId="1" xfId="0" applyNumberFormat="1" applyFont="1" applyFill="1" applyBorder="1" applyAlignment="1">
      <alignment horizontal="center" wrapText="1"/>
    </xf>
    <xf numFmtId="0" fontId="20" fillId="3" borderId="0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36"/>
  <sheetViews>
    <sheetView showGridLines="0" topLeftCell="A16" zoomScaleNormal="100" workbookViewId="0">
      <selection activeCell="M23" sqref="M23"/>
    </sheetView>
  </sheetViews>
  <sheetFormatPr defaultColWidth="8.23046875" defaultRowHeight="21" customHeight="1"/>
  <cols>
    <col min="1" max="1" width="4.61328125" style="63" customWidth="1"/>
    <col min="2" max="2" width="59.23046875" style="31" customWidth="1"/>
    <col min="3" max="3" width="14.921875" style="31" customWidth="1"/>
    <col min="4" max="4" width="13.4609375" style="31" customWidth="1"/>
    <col min="5" max="5" width="13.61328125" style="31" customWidth="1"/>
    <col min="6" max="6" width="13.23046875" style="31" customWidth="1"/>
    <col min="7" max="256" width="8.23046875" style="31" customWidth="1"/>
    <col min="257" max="16384" width="8.23046875" style="30"/>
  </cols>
  <sheetData>
    <row r="1" spans="1:260" customFormat="1" ht="21" customHeight="1">
      <c r="A1" s="39"/>
      <c r="B1" s="24"/>
      <c r="C1" s="37"/>
      <c r="D1" s="212" t="s">
        <v>27</v>
      </c>
      <c r="E1" s="212"/>
      <c r="F1" s="212"/>
      <c r="G1" s="37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</row>
    <row r="2" spans="1:260" customFormat="1" ht="21" customHeight="1">
      <c r="A2" s="39"/>
      <c r="B2" s="25"/>
      <c r="C2" s="37"/>
      <c r="D2" s="212" t="s">
        <v>28</v>
      </c>
      <c r="E2" s="212"/>
      <c r="F2" s="212"/>
      <c r="G2" s="37"/>
      <c r="H2" s="3"/>
      <c r="I2" s="5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</row>
    <row r="3" spans="1:260" customFormat="1" ht="21" customHeight="1">
      <c r="A3" s="39"/>
      <c r="B3" s="23"/>
      <c r="C3" s="23"/>
      <c r="D3" s="28"/>
      <c r="E3" s="28"/>
      <c r="F3" s="28"/>
      <c r="G3" s="23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</row>
    <row r="4" spans="1:260" customFormat="1" ht="21" customHeight="1">
      <c r="A4" s="62"/>
      <c r="B4" s="27"/>
      <c r="C4" s="27"/>
      <c r="D4" s="212" t="s">
        <v>29</v>
      </c>
      <c r="E4" s="212"/>
      <c r="F4" s="212"/>
      <c r="G4" s="27"/>
      <c r="H4" s="3"/>
      <c r="I4" s="1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</row>
    <row r="5" spans="1:260" customFormat="1" ht="21" customHeight="1">
      <c r="A5" s="39"/>
      <c r="B5" s="12"/>
      <c r="C5" s="12"/>
      <c r="D5" s="12"/>
      <c r="E5" s="12"/>
      <c r="F5" s="12"/>
      <c r="G5" s="12"/>
      <c r="H5" s="3"/>
      <c r="I5" s="1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</row>
    <row r="6" spans="1:260" ht="21" customHeight="1">
      <c r="A6" s="203" t="s">
        <v>0</v>
      </c>
      <c r="B6" s="204"/>
      <c r="C6" s="204"/>
      <c r="D6" s="204"/>
      <c r="E6" s="204"/>
      <c r="F6" s="204"/>
    </row>
    <row r="7" spans="1:260" ht="21" customHeight="1">
      <c r="A7" s="203" t="s">
        <v>1</v>
      </c>
      <c r="B7" s="204"/>
      <c r="C7" s="204"/>
      <c r="D7" s="204"/>
      <c r="E7" s="204"/>
      <c r="F7" s="204"/>
    </row>
    <row r="8" spans="1:260" ht="21" customHeight="1">
      <c r="A8" s="59"/>
      <c r="B8" s="32"/>
      <c r="C8" s="32"/>
      <c r="D8" s="32"/>
      <c r="E8" s="32"/>
      <c r="F8" s="29"/>
    </row>
    <row r="9" spans="1:260" ht="21" customHeight="1">
      <c r="A9" s="203" t="s">
        <v>39</v>
      </c>
      <c r="B9" s="204"/>
      <c r="C9" s="204"/>
      <c r="D9" s="204"/>
      <c r="E9" s="204"/>
      <c r="F9" s="204"/>
    </row>
    <row r="10" spans="1:260" ht="21" customHeight="1">
      <c r="A10" s="60"/>
      <c r="B10" s="33"/>
      <c r="C10" s="33"/>
      <c r="D10" s="33"/>
      <c r="E10" s="33"/>
      <c r="F10" s="29"/>
    </row>
    <row r="11" spans="1:260" ht="21" customHeight="1">
      <c r="A11" s="205" t="s">
        <v>2</v>
      </c>
      <c r="B11" s="206" t="s">
        <v>3</v>
      </c>
      <c r="C11" s="50" t="s">
        <v>4</v>
      </c>
      <c r="D11" s="208" t="s">
        <v>5</v>
      </c>
      <c r="E11" s="208" t="s">
        <v>6</v>
      </c>
      <c r="F11" s="210" t="s">
        <v>7</v>
      </c>
    </row>
    <row r="12" spans="1:260" ht="21" customHeight="1">
      <c r="A12" s="205"/>
      <c r="B12" s="207"/>
      <c r="C12" s="58" t="s">
        <v>25</v>
      </c>
      <c r="D12" s="209"/>
      <c r="E12" s="209"/>
      <c r="F12" s="211"/>
    </row>
    <row r="13" spans="1:260" ht="21" customHeight="1">
      <c r="A13" s="199" t="s">
        <v>8</v>
      </c>
      <c r="B13" s="213"/>
      <c r="C13" s="213"/>
      <c r="D13" s="213"/>
      <c r="E13" s="213"/>
      <c r="F13" s="213"/>
    </row>
    <row r="14" spans="1:260" ht="21" customHeight="1">
      <c r="A14" s="47"/>
      <c r="B14" s="52"/>
      <c r="C14" s="46"/>
      <c r="D14" s="53"/>
      <c r="E14" s="53"/>
      <c r="F14" s="52"/>
    </row>
    <row r="15" spans="1:260" ht="21" customHeight="1">
      <c r="A15" s="47">
        <v>1</v>
      </c>
      <c r="B15" s="48" t="s">
        <v>9</v>
      </c>
      <c r="C15" s="54">
        <f>'СМЕТА 2019'!C17</f>
        <v>12980000</v>
      </c>
      <c r="D15" s="55">
        <f>'СМЕТА 2019'!E17</f>
        <v>2420000</v>
      </c>
      <c r="E15" s="55">
        <f>'СМЕТА 2019'!G17</f>
        <v>545500</v>
      </c>
      <c r="F15" s="46">
        <f>SUM(C15:E15)</f>
        <v>15945500</v>
      </c>
    </row>
    <row r="16" spans="1:260" ht="21" customHeight="1">
      <c r="A16" s="47">
        <v>2</v>
      </c>
      <c r="B16" s="48" t="s">
        <v>10</v>
      </c>
      <c r="C16" s="54">
        <f>'СМЕТА 2019'!C18</f>
        <v>7986000</v>
      </c>
      <c r="D16" s="55">
        <f>'СМЕТА 2019'!E18</f>
        <v>121000</v>
      </c>
      <c r="E16" s="55">
        <f>'СМЕТА 2019'!G18</f>
        <v>121000</v>
      </c>
      <c r="F16" s="46">
        <f t="shared" ref="F16:F18" si="0">SUM(C16:E16)</f>
        <v>8228000</v>
      </c>
    </row>
    <row r="17" spans="1:6" ht="21" customHeight="1">
      <c r="A17" s="47">
        <v>3</v>
      </c>
      <c r="B17" s="48" t="s">
        <v>11</v>
      </c>
      <c r="C17" s="54">
        <f>'СМЕТА 2019'!C19</f>
        <v>1815000</v>
      </c>
      <c r="D17" s="55">
        <f>'СМЕТА 2019'!E19</f>
        <v>121000</v>
      </c>
      <c r="E17" s="55">
        <f>'СМЕТА 2019'!G19</f>
        <v>60500</v>
      </c>
      <c r="F17" s="46">
        <f t="shared" si="0"/>
        <v>1996500</v>
      </c>
    </row>
    <row r="18" spans="1:6" ht="21" customHeight="1">
      <c r="A18" s="201" t="s">
        <v>12</v>
      </c>
      <c r="B18" s="202"/>
      <c r="C18" s="66">
        <f>SUM(C15:C17)</f>
        <v>22781000</v>
      </c>
      <c r="D18" s="51">
        <f>SUM(D15:D17)</f>
        <v>2662000</v>
      </c>
      <c r="E18" s="51">
        <f>SUM(E15:E17)</f>
        <v>727000</v>
      </c>
      <c r="F18" s="46">
        <f t="shared" si="0"/>
        <v>26170000</v>
      </c>
    </row>
    <row r="19" spans="1:6" ht="21" customHeight="1">
      <c r="A19" s="199" t="s">
        <v>13</v>
      </c>
      <c r="B19" s="200"/>
      <c r="C19" s="200"/>
      <c r="D19" s="200"/>
      <c r="E19" s="200"/>
      <c r="F19" s="200"/>
    </row>
    <row r="20" spans="1:6" ht="21" customHeight="1">
      <c r="A20" s="47">
        <v>1</v>
      </c>
      <c r="B20" s="48" t="s">
        <v>26</v>
      </c>
      <c r="C20" s="64">
        <f>C21</f>
        <v>3000000</v>
      </c>
      <c r="D20" s="46">
        <f>D21</f>
        <v>0</v>
      </c>
      <c r="E20" s="46">
        <f>E21</f>
        <v>0</v>
      </c>
      <c r="F20" s="46">
        <f>SUM(C20:E20)</f>
        <v>3000000</v>
      </c>
    </row>
    <row r="21" spans="1:6" ht="21" customHeight="1">
      <c r="A21" s="47" t="s">
        <v>40</v>
      </c>
      <c r="B21" s="56" t="s">
        <v>42</v>
      </c>
      <c r="C21" s="55">
        <f>'СМЕТА 2019'!C23</f>
        <v>3000000</v>
      </c>
      <c r="D21" s="55">
        <f>'СМЕТА 2019'!E23</f>
        <v>0</v>
      </c>
      <c r="E21" s="55">
        <f>'СМЕТА 2019'!G23</f>
        <v>0</v>
      </c>
      <c r="F21" s="46">
        <f t="shared" ref="F21:F31" si="1">SUM(C21:E21)</f>
        <v>3000000</v>
      </c>
    </row>
    <row r="22" spans="1:6" ht="21" customHeight="1">
      <c r="A22" s="47" t="s">
        <v>41</v>
      </c>
      <c r="B22" s="48" t="s">
        <v>14</v>
      </c>
      <c r="C22" s="64">
        <f>SUM(C23:C28)</f>
        <v>16552800</v>
      </c>
      <c r="D22" s="64">
        <f t="shared" ref="D22:E22" si="2">SUM(D23:D28)</f>
        <v>1645600</v>
      </c>
      <c r="E22" s="64">
        <f t="shared" si="2"/>
        <v>617100</v>
      </c>
      <c r="F22" s="46">
        <f t="shared" si="1"/>
        <v>18815500</v>
      </c>
    </row>
    <row r="23" spans="1:6" ht="21" customHeight="1">
      <c r="A23" s="47" t="s">
        <v>31</v>
      </c>
      <c r="B23" s="48" t="s">
        <v>15</v>
      </c>
      <c r="C23" s="54">
        <f>'СМЕТА 2019'!C25</f>
        <v>2420000</v>
      </c>
      <c r="D23" s="55">
        <f>'СМЕТА 2019'!E25</f>
        <v>568700</v>
      </c>
      <c r="E23" s="55">
        <f>'СМЕТА 2019'!G25</f>
        <v>399300</v>
      </c>
      <c r="F23" s="46">
        <f t="shared" si="1"/>
        <v>3388000</v>
      </c>
    </row>
    <row r="24" spans="1:6" ht="21" customHeight="1">
      <c r="A24" s="47" t="s">
        <v>32</v>
      </c>
      <c r="B24" s="48" t="s">
        <v>16</v>
      </c>
      <c r="C24" s="54">
        <f>'СМЕТА 2019'!C26</f>
        <v>36300</v>
      </c>
      <c r="D24" s="55">
        <f>'СМЕТА 2019'!E26</f>
        <v>0</v>
      </c>
      <c r="E24" s="55">
        <f>'СМЕТА 2019'!G26</f>
        <v>0</v>
      </c>
      <c r="F24" s="46">
        <f t="shared" si="1"/>
        <v>36300</v>
      </c>
    </row>
    <row r="25" spans="1:6" ht="21" customHeight="1">
      <c r="A25" s="47" t="s">
        <v>33</v>
      </c>
      <c r="B25" s="48" t="s">
        <v>17</v>
      </c>
      <c r="C25" s="54">
        <f>'СМЕТА 2019'!C27</f>
        <v>363000</v>
      </c>
      <c r="D25" s="55">
        <f>'СМЕТА 2019'!E27</f>
        <v>0</v>
      </c>
      <c r="E25" s="55">
        <f>'СМЕТА 2019'!G27</f>
        <v>36300</v>
      </c>
      <c r="F25" s="46">
        <f t="shared" si="1"/>
        <v>399300</v>
      </c>
    </row>
    <row r="26" spans="1:6" ht="21" customHeight="1">
      <c r="A26" s="47" t="s">
        <v>34</v>
      </c>
      <c r="B26" s="48" t="s">
        <v>18</v>
      </c>
      <c r="C26" s="54">
        <f>'СМЕТА 2019'!C28</f>
        <v>8470000</v>
      </c>
      <c r="D26" s="55">
        <f>'СМЕТА 2019'!E28</f>
        <v>363000</v>
      </c>
      <c r="E26" s="55">
        <f>'СМЕТА 2019'!G28</f>
        <v>60500</v>
      </c>
      <c r="F26" s="46">
        <f t="shared" si="1"/>
        <v>8893500</v>
      </c>
    </row>
    <row r="27" spans="1:6" ht="21" customHeight="1">
      <c r="A27" s="47" t="s">
        <v>35</v>
      </c>
      <c r="B27" s="48" t="s">
        <v>19</v>
      </c>
      <c r="C27" s="55">
        <f>'СМЕТА 2019'!C29</f>
        <v>181500</v>
      </c>
      <c r="D27" s="55">
        <f>'СМЕТА 2019'!E29</f>
        <v>24200</v>
      </c>
      <c r="E27" s="55">
        <f>'СМЕТА 2019'!G29</f>
        <v>0</v>
      </c>
      <c r="F27" s="46">
        <f t="shared" si="1"/>
        <v>205700</v>
      </c>
    </row>
    <row r="28" spans="1:6" ht="21" customHeight="1">
      <c r="A28" s="47" t="s">
        <v>36</v>
      </c>
      <c r="B28" s="48" t="s">
        <v>20</v>
      </c>
      <c r="C28" s="54">
        <f>'СМЕТА 2019'!C30</f>
        <v>5082000</v>
      </c>
      <c r="D28" s="55">
        <f>'СМЕТА 2019'!E30</f>
        <v>689700</v>
      </c>
      <c r="E28" s="55">
        <f>'СМЕТА 2019'!G30</f>
        <v>121000</v>
      </c>
      <c r="F28" s="46">
        <f t="shared" si="1"/>
        <v>5892700</v>
      </c>
    </row>
    <row r="29" spans="1:6" ht="21" customHeight="1">
      <c r="A29" s="49" t="s">
        <v>37</v>
      </c>
      <c r="B29" s="48" t="s">
        <v>21</v>
      </c>
      <c r="C29" s="54">
        <f>'СМЕТА 2019'!C31</f>
        <v>169400</v>
      </c>
      <c r="D29" s="55">
        <f>'СМЕТА 2019'!E31</f>
        <v>0</v>
      </c>
      <c r="E29" s="55">
        <f>'СМЕТА 2019'!G31</f>
        <v>0</v>
      </c>
      <c r="F29" s="46">
        <f t="shared" si="1"/>
        <v>169400</v>
      </c>
    </row>
    <row r="30" spans="1:6" ht="21" customHeight="1">
      <c r="A30" s="49" t="s">
        <v>38</v>
      </c>
      <c r="B30" s="48" t="s">
        <v>22</v>
      </c>
      <c r="C30" s="54">
        <f>'СМЕТА 2019'!C32</f>
        <v>1815000</v>
      </c>
      <c r="D30" s="55">
        <f>'СМЕТА 2019'!E32</f>
        <v>145200</v>
      </c>
      <c r="E30" s="55">
        <f>'СМЕТА 2019'!G32</f>
        <v>54450</v>
      </c>
      <c r="F30" s="46">
        <f t="shared" si="1"/>
        <v>2014650</v>
      </c>
    </row>
    <row r="31" spans="1:6" ht="21" customHeight="1">
      <c r="A31" s="201" t="s">
        <v>23</v>
      </c>
      <c r="B31" s="202"/>
      <c r="C31" s="65">
        <f>C20+C22+C29+C30</f>
        <v>21537200</v>
      </c>
      <c r="D31" s="65">
        <f t="shared" ref="D31:E31" si="3">D20+D22+D29+D30</f>
        <v>1790800</v>
      </c>
      <c r="E31" s="65">
        <f t="shared" si="3"/>
        <v>671550</v>
      </c>
      <c r="F31" s="46">
        <f t="shared" si="1"/>
        <v>23999550</v>
      </c>
    </row>
    <row r="32" spans="1:6" ht="21" customHeight="1">
      <c r="A32" s="199" t="s">
        <v>24</v>
      </c>
      <c r="B32" s="200"/>
      <c r="C32" s="57">
        <f>'СМЕТА 2019'!C34</f>
        <v>1243800</v>
      </c>
      <c r="D32" s="57">
        <f t="shared" ref="D32:F32" si="4">D18-D31</f>
        <v>871200</v>
      </c>
      <c r="E32" s="57">
        <f t="shared" si="4"/>
        <v>55450</v>
      </c>
      <c r="F32" s="57">
        <f t="shared" si="4"/>
        <v>2170450</v>
      </c>
    </row>
    <row r="33" spans="1:6" ht="21" customHeight="1">
      <c r="A33" s="61"/>
      <c r="B33" s="34"/>
      <c r="C33" s="35"/>
      <c r="D33" s="35"/>
      <c r="E33" s="35"/>
      <c r="F33" s="35"/>
    </row>
    <row r="34" spans="1:6" ht="21" customHeight="1">
      <c r="A34" s="60"/>
      <c r="B34" s="29"/>
      <c r="C34" s="29"/>
      <c r="D34" s="29"/>
      <c r="E34" s="29"/>
      <c r="F34" s="29"/>
    </row>
    <row r="35" spans="1:6" ht="21" customHeight="1">
      <c r="A35" s="60"/>
      <c r="B35" s="29"/>
      <c r="C35" s="29"/>
      <c r="D35" s="29"/>
      <c r="E35" s="29"/>
      <c r="F35" s="29"/>
    </row>
    <row r="36" spans="1:6" ht="21" customHeight="1">
      <c r="A36" s="60"/>
      <c r="B36" s="36"/>
      <c r="C36" s="29"/>
      <c r="D36" s="29"/>
      <c r="E36" s="29"/>
      <c r="F36" s="29"/>
    </row>
  </sheetData>
  <mergeCells count="16">
    <mergeCell ref="D1:F1"/>
    <mergeCell ref="D2:F2"/>
    <mergeCell ref="D4:F4"/>
    <mergeCell ref="A13:F13"/>
    <mergeCell ref="A18:B18"/>
    <mergeCell ref="A19:F19"/>
    <mergeCell ref="A31:B31"/>
    <mergeCell ref="A32:B32"/>
    <mergeCell ref="A6:F6"/>
    <mergeCell ref="A7:F7"/>
    <mergeCell ref="A9:F9"/>
    <mergeCell ref="A11:A12"/>
    <mergeCell ref="B11:B12"/>
    <mergeCell ref="D11:D12"/>
    <mergeCell ref="E11:E12"/>
    <mergeCell ref="F11:F12"/>
  </mergeCells>
  <printOptions horizontalCentered="1" verticalCentered="1"/>
  <pageMargins left="0.25" right="0.25" top="0.75" bottom="0.75" header="0.3" footer="0.3"/>
  <pageSetup paperSize="9" scale="69"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7"/>
  <sheetViews>
    <sheetView showGridLines="0" topLeftCell="A7" zoomScale="85" zoomScaleNormal="85" workbookViewId="0">
      <selection activeCell="B17" sqref="B17"/>
    </sheetView>
  </sheetViews>
  <sheetFormatPr defaultColWidth="8.23046875" defaultRowHeight="23.25" customHeight="1"/>
  <cols>
    <col min="1" max="1" width="8.921875" style="40" customWidth="1"/>
    <col min="2" max="2" width="64" style="1" customWidth="1"/>
    <col min="3" max="3" width="17.61328125" style="1" customWidth="1"/>
    <col min="4" max="4" width="7.421875E-2" style="2" customWidth="1"/>
    <col min="5" max="5" width="18.765625" style="1" customWidth="1"/>
    <col min="6" max="6" width="1" style="2" hidden="1" customWidth="1"/>
    <col min="7" max="7" width="7.421875E-2" style="1" hidden="1" customWidth="1"/>
    <col min="8" max="8" width="10.07421875" style="2" hidden="1" customWidth="1"/>
    <col min="9" max="9" width="41.3046875" style="1" customWidth="1"/>
    <col min="10" max="10" width="7.421875E-2" style="2" customWidth="1"/>
    <col min="11" max="11" width="13.23046875" style="2" customWidth="1"/>
    <col min="12" max="261" width="8.23046875" style="1" customWidth="1"/>
  </cols>
  <sheetData>
    <row r="1" spans="1:264" ht="23.25" customHeight="1">
      <c r="A1" s="39"/>
      <c r="B1" s="3"/>
      <c r="C1" s="3"/>
      <c r="D1" s="3"/>
      <c r="E1" s="3"/>
      <c r="F1" s="3"/>
      <c r="G1" s="3"/>
      <c r="H1" s="3"/>
      <c r="I1" s="3"/>
      <c r="J1" s="3"/>
      <c r="K1" s="3"/>
    </row>
    <row r="2" spans="1:264" ht="23.25" customHeight="1">
      <c r="A2" s="39"/>
      <c r="B2" s="3"/>
      <c r="C2" s="3"/>
      <c r="D2" s="3"/>
      <c r="E2" s="3"/>
      <c r="F2" s="3"/>
      <c r="G2" s="3"/>
      <c r="H2" s="3"/>
      <c r="I2" s="3"/>
      <c r="J2" s="3"/>
      <c r="K2" s="3"/>
    </row>
    <row r="3" spans="1:264" ht="23.25" customHeight="1">
      <c r="A3" s="39"/>
      <c r="B3" s="23"/>
      <c r="C3" s="23"/>
      <c r="D3" s="23"/>
      <c r="E3" s="24"/>
      <c r="F3" s="24"/>
      <c r="G3" s="15"/>
      <c r="H3" s="212" t="s">
        <v>27</v>
      </c>
      <c r="I3" s="212"/>
      <c r="J3" s="212"/>
      <c r="K3" s="15"/>
      <c r="L3" s="3"/>
      <c r="M3" s="3"/>
      <c r="N3" s="3"/>
      <c r="JB3" s="1"/>
      <c r="JC3" s="1"/>
      <c r="JD3" s="1"/>
    </row>
    <row r="4" spans="1:264" ht="23.25" customHeight="1">
      <c r="A4" s="39"/>
      <c r="B4" s="23"/>
      <c r="C4" s="23"/>
      <c r="D4" s="23"/>
      <c r="E4" s="25"/>
      <c r="F4" s="25"/>
      <c r="G4" s="15"/>
      <c r="H4" s="212" t="s">
        <v>47</v>
      </c>
      <c r="I4" s="212"/>
      <c r="J4" s="212"/>
      <c r="K4" s="15"/>
      <c r="L4" s="3"/>
      <c r="M4" s="5"/>
      <c r="N4" s="3"/>
      <c r="JB4" s="1"/>
      <c r="JC4" s="1"/>
      <c r="JD4" s="1"/>
    </row>
    <row r="5" spans="1:264" ht="23.25" customHeight="1">
      <c r="A5" s="39"/>
      <c r="B5" s="23"/>
      <c r="C5" s="23"/>
      <c r="D5" s="23"/>
      <c r="E5" s="23"/>
      <c r="F5" s="23"/>
      <c r="G5" s="23"/>
      <c r="H5" s="28"/>
      <c r="I5" s="28"/>
      <c r="J5" s="28"/>
      <c r="K5" s="23"/>
      <c r="L5" s="3"/>
      <c r="M5" s="3"/>
      <c r="N5" s="3"/>
      <c r="JB5" s="1"/>
      <c r="JC5" s="1"/>
      <c r="JD5" s="1"/>
    </row>
    <row r="6" spans="1:264" ht="23.25" customHeight="1">
      <c r="A6" s="39"/>
      <c r="B6" s="26"/>
      <c r="C6" s="26"/>
      <c r="D6" s="26"/>
      <c r="E6" s="27"/>
      <c r="F6" s="27"/>
      <c r="G6" s="27"/>
      <c r="H6" s="212" t="s">
        <v>48</v>
      </c>
      <c r="I6" s="212"/>
      <c r="J6" s="212"/>
      <c r="K6" s="27"/>
      <c r="L6" s="3"/>
      <c r="M6" s="12"/>
      <c r="N6" s="3"/>
      <c r="JB6" s="1"/>
      <c r="JC6" s="1"/>
      <c r="JD6" s="1"/>
    </row>
    <row r="7" spans="1:264" ht="23.25" customHeight="1">
      <c r="A7" s="39"/>
      <c r="B7" s="3"/>
      <c r="C7" s="3"/>
      <c r="D7" s="3"/>
      <c r="E7" s="6"/>
      <c r="F7" s="10"/>
      <c r="G7" s="6"/>
      <c r="H7" s="10"/>
      <c r="I7" s="6"/>
      <c r="J7" s="10"/>
      <c r="K7" s="3"/>
      <c r="L7" s="12"/>
      <c r="M7" s="3"/>
      <c r="JB7" s="1"/>
      <c r="JC7" s="1"/>
    </row>
    <row r="8" spans="1:264" ht="23.25" customHeight="1">
      <c r="A8" s="230" t="s">
        <v>43</v>
      </c>
      <c r="B8" s="230"/>
      <c r="C8" s="230"/>
      <c r="D8" s="230"/>
      <c r="E8" s="230"/>
      <c r="F8" s="230"/>
      <c r="G8" s="230"/>
      <c r="H8" s="230"/>
      <c r="I8" s="230"/>
      <c r="J8" s="230"/>
      <c r="K8" s="14"/>
    </row>
    <row r="9" spans="1:264" ht="23.25" customHeight="1">
      <c r="A9" s="231" t="s">
        <v>1</v>
      </c>
      <c r="B9" s="231"/>
      <c r="C9" s="231"/>
      <c r="D9" s="231"/>
      <c r="E9" s="231"/>
      <c r="F9" s="231"/>
      <c r="G9" s="231"/>
      <c r="H9" s="231"/>
      <c r="I9" s="231"/>
      <c r="J9" s="231"/>
      <c r="K9" s="14"/>
    </row>
    <row r="10" spans="1:264" ht="23.25" customHeight="1">
      <c r="A10" s="38"/>
      <c r="B10" s="7"/>
      <c r="C10" s="7"/>
      <c r="D10" s="11"/>
      <c r="E10" s="7"/>
      <c r="F10" s="11"/>
      <c r="G10" s="7"/>
      <c r="H10" s="11"/>
      <c r="I10" s="3"/>
      <c r="J10" s="14"/>
      <c r="K10" s="3"/>
    </row>
    <row r="11" spans="1:264" ht="23.25" customHeight="1">
      <c r="A11" s="229" t="s">
        <v>45</v>
      </c>
      <c r="B11" s="229"/>
      <c r="C11" s="229"/>
      <c r="D11" s="229"/>
      <c r="E11" s="229"/>
      <c r="F11" s="229"/>
      <c r="G11" s="229"/>
      <c r="H11" s="229"/>
      <c r="I11" s="229"/>
      <c r="J11" s="229"/>
      <c r="K11" s="13"/>
    </row>
    <row r="12" spans="1:264" ht="23.25" customHeight="1">
      <c r="A12" s="39"/>
      <c r="B12" s="8"/>
      <c r="C12" s="8"/>
      <c r="D12" s="8"/>
      <c r="E12" s="8"/>
      <c r="F12" s="8"/>
      <c r="G12" s="8"/>
      <c r="H12" s="8"/>
      <c r="I12" s="3"/>
      <c r="J12" s="8"/>
      <c r="K12" s="3"/>
    </row>
    <row r="13" spans="1:264" ht="23.25" customHeight="1">
      <c r="A13" s="220" t="s">
        <v>2</v>
      </c>
      <c r="B13" s="218" t="s">
        <v>3</v>
      </c>
      <c r="C13" s="222" t="s">
        <v>4</v>
      </c>
      <c r="D13" s="223"/>
      <c r="E13" s="222" t="s">
        <v>5</v>
      </c>
      <c r="F13" s="223"/>
      <c r="G13" s="222"/>
      <c r="H13" s="223"/>
      <c r="I13" s="224" t="s">
        <v>7</v>
      </c>
      <c r="J13" s="225"/>
      <c r="K13" s="16"/>
    </row>
    <row r="14" spans="1:264" ht="23.25" customHeight="1">
      <c r="A14" s="221"/>
      <c r="B14" s="219"/>
      <c r="C14" s="41" t="s">
        <v>25</v>
      </c>
      <c r="D14" s="41"/>
      <c r="E14" s="41" t="s">
        <v>25</v>
      </c>
      <c r="F14" s="41"/>
      <c r="G14" s="41" t="s">
        <v>25</v>
      </c>
      <c r="H14" s="41"/>
      <c r="I14" s="41" t="s">
        <v>25</v>
      </c>
      <c r="J14" s="41"/>
      <c r="K14" s="17"/>
    </row>
    <row r="15" spans="1:264" ht="23.25" customHeight="1">
      <c r="A15" s="226" t="s">
        <v>8</v>
      </c>
      <c r="B15" s="227"/>
      <c r="C15" s="227"/>
      <c r="D15" s="227"/>
      <c r="E15" s="227"/>
      <c r="F15" s="227"/>
      <c r="G15" s="227"/>
      <c r="H15" s="227"/>
      <c r="I15" s="227"/>
      <c r="J15" s="228"/>
      <c r="K15" s="18"/>
    </row>
    <row r="16" spans="1:264" ht="23.25" customHeight="1">
      <c r="A16" s="43"/>
      <c r="B16" s="87" t="s">
        <v>8</v>
      </c>
      <c r="C16" s="45"/>
      <c r="D16" s="45"/>
      <c r="E16" s="42"/>
      <c r="F16" s="42"/>
      <c r="G16" s="42"/>
      <c r="H16" s="42"/>
      <c r="I16" s="44"/>
      <c r="J16" s="42"/>
      <c r="K16" s="19"/>
    </row>
    <row r="17" spans="1:11" ht="23.25" customHeight="1">
      <c r="A17" s="67">
        <v>1</v>
      </c>
      <c r="B17" s="68" t="s">
        <v>9</v>
      </c>
      <c r="C17" s="69">
        <v>12980000</v>
      </c>
      <c r="D17" s="70"/>
      <c r="E17" s="71">
        <v>2420000</v>
      </c>
      <c r="F17" s="72"/>
      <c r="G17" s="72">
        <v>545500</v>
      </c>
      <c r="H17" s="72"/>
      <c r="I17" s="71">
        <v>15400000</v>
      </c>
      <c r="J17" s="73">
        <f>D17+F17+H17</f>
        <v>0</v>
      </c>
      <c r="K17" s="4"/>
    </row>
    <row r="18" spans="1:11" ht="23.25" customHeight="1">
      <c r="A18" s="67">
        <v>2</v>
      </c>
      <c r="B18" s="68" t="s">
        <v>10</v>
      </c>
      <c r="C18" s="69">
        <v>7986000</v>
      </c>
      <c r="D18" s="70"/>
      <c r="E18" s="71">
        <v>121000</v>
      </c>
      <c r="F18" s="72"/>
      <c r="G18" s="72">
        <v>121000</v>
      </c>
      <c r="H18" s="72"/>
      <c r="I18" s="71">
        <v>8107000</v>
      </c>
      <c r="J18" s="73">
        <f t="shared" ref="J18:J19" si="0">D18+F18+H18</f>
        <v>0</v>
      </c>
      <c r="K18" s="4"/>
    </row>
    <row r="19" spans="1:11" ht="23.25" customHeight="1">
      <c r="A19" s="67">
        <v>3</v>
      </c>
      <c r="B19" s="68" t="s">
        <v>11</v>
      </c>
      <c r="C19" s="69">
        <v>1815000</v>
      </c>
      <c r="D19" s="70"/>
      <c r="E19" s="71">
        <v>121000</v>
      </c>
      <c r="F19" s="72"/>
      <c r="G19" s="72">
        <v>60500</v>
      </c>
      <c r="H19" s="72"/>
      <c r="I19" s="71">
        <v>1936000</v>
      </c>
      <c r="J19" s="73">
        <f t="shared" si="0"/>
        <v>0</v>
      </c>
      <c r="K19" s="4"/>
    </row>
    <row r="20" spans="1:11" ht="23.25" customHeight="1">
      <c r="A20" s="214" t="s">
        <v>12</v>
      </c>
      <c r="B20" s="215"/>
      <c r="C20" s="74">
        <v>22781000</v>
      </c>
      <c r="D20" s="75"/>
      <c r="E20" s="74">
        <v>2662000</v>
      </c>
      <c r="F20" s="76"/>
      <c r="G20" s="76">
        <f t="shared" ref="G20:J20" si="1">SUM(G17:G19)</f>
        <v>727000</v>
      </c>
      <c r="H20" s="72"/>
      <c r="I20" s="77">
        <v>25443000</v>
      </c>
      <c r="J20" s="78">
        <f t="shared" si="1"/>
        <v>0</v>
      </c>
      <c r="K20" s="20"/>
    </row>
    <row r="21" spans="1:11" ht="23.25" customHeight="1">
      <c r="A21" s="79" t="s">
        <v>44</v>
      </c>
      <c r="B21" s="80"/>
      <c r="C21" s="80"/>
      <c r="D21" s="80"/>
      <c r="E21" s="80"/>
      <c r="F21" s="80"/>
      <c r="G21" s="80"/>
      <c r="H21" s="80"/>
      <c r="I21" s="80"/>
      <c r="J21" s="81"/>
      <c r="K21" s="21"/>
    </row>
    <row r="22" spans="1:11" ht="23.25" customHeight="1">
      <c r="A22" s="67">
        <v>1</v>
      </c>
      <c r="B22" s="68" t="s">
        <v>26</v>
      </c>
      <c r="C22" s="71">
        <v>3000000</v>
      </c>
      <c r="D22" s="71"/>
      <c r="E22" s="71">
        <f t="shared" ref="E22:J22" si="2">E23</f>
        <v>0</v>
      </c>
      <c r="F22" s="71">
        <f>F23</f>
        <v>0</v>
      </c>
      <c r="G22" s="71">
        <f t="shared" si="2"/>
        <v>0</v>
      </c>
      <c r="H22" s="71">
        <f t="shared" si="2"/>
        <v>0</v>
      </c>
      <c r="I22" s="71">
        <v>3000000</v>
      </c>
      <c r="J22" s="71">
        <f t="shared" si="2"/>
        <v>0</v>
      </c>
      <c r="K22" s="4"/>
    </row>
    <row r="23" spans="1:11" ht="23.25" customHeight="1">
      <c r="A23" s="67" t="s">
        <v>30</v>
      </c>
      <c r="B23" s="82" t="s">
        <v>42</v>
      </c>
      <c r="C23" s="71">
        <v>3000000</v>
      </c>
      <c r="D23" s="72"/>
      <c r="E23" s="72">
        <v>0</v>
      </c>
      <c r="F23" s="72">
        <v>0</v>
      </c>
      <c r="G23" s="72">
        <v>0</v>
      </c>
      <c r="H23" s="72">
        <v>0</v>
      </c>
      <c r="I23" s="71">
        <f t="shared" ref="I23:I29" si="3">C23+E23+G23</f>
        <v>3000000</v>
      </c>
      <c r="J23" s="71">
        <f t="shared" ref="J23:J31" si="4">D23+F23+H23</f>
        <v>0</v>
      </c>
      <c r="K23" s="4"/>
    </row>
    <row r="24" spans="1:11" ht="23.25" customHeight="1">
      <c r="A24" s="67">
        <v>2</v>
      </c>
      <c r="B24" s="68" t="s">
        <v>46</v>
      </c>
      <c r="C24" s="71">
        <v>16552800</v>
      </c>
      <c r="D24" s="72"/>
      <c r="E24" s="72">
        <v>1645600</v>
      </c>
      <c r="F24" s="72"/>
      <c r="G24" s="72">
        <v>617100</v>
      </c>
      <c r="H24" s="72"/>
      <c r="I24" s="71">
        <v>18198400</v>
      </c>
      <c r="J24" s="71"/>
      <c r="K24" s="4"/>
    </row>
    <row r="25" spans="1:11" ht="23.25" customHeight="1">
      <c r="A25" s="67" t="s">
        <v>31</v>
      </c>
      <c r="B25" s="68" t="s">
        <v>15</v>
      </c>
      <c r="C25" s="69">
        <v>2420000</v>
      </c>
      <c r="D25" s="70"/>
      <c r="E25" s="72">
        <v>568700</v>
      </c>
      <c r="F25" s="72"/>
      <c r="G25" s="72">
        <v>399300</v>
      </c>
      <c r="H25" s="72"/>
      <c r="I25" s="71">
        <v>2988700</v>
      </c>
      <c r="J25" s="71"/>
      <c r="K25" s="4"/>
    </row>
    <row r="26" spans="1:11" ht="23.25" customHeight="1">
      <c r="A26" s="67" t="s">
        <v>32</v>
      </c>
      <c r="B26" s="68" t="s">
        <v>16</v>
      </c>
      <c r="C26" s="69">
        <v>36300</v>
      </c>
      <c r="D26" s="72"/>
      <c r="E26" s="72">
        <v>0</v>
      </c>
      <c r="F26" s="72">
        <v>0</v>
      </c>
      <c r="G26" s="72">
        <v>0</v>
      </c>
      <c r="H26" s="72">
        <v>0</v>
      </c>
      <c r="I26" s="71">
        <f t="shared" si="3"/>
        <v>36300</v>
      </c>
      <c r="J26" s="71">
        <f t="shared" si="4"/>
        <v>0</v>
      </c>
      <c r="K26" s="4"/>
    </row>
    <row r="27" spans="1:11" ht="23.25" customHeight="1">
      <c r="A27" s="67" t="s">
        <v>33</v>
      </c>
      <c r="B27" s="68" t="s">
        <v>17</v>
      </c>
      <c r="C27" s="69">
        <v>363000</v>
      </c>
      <c r="D27" s="70"/>
      <c r="E27" s="72">
        <v>0</v>
      </c>
      <c r="F27" s="72">
        <v>0</v>
      </c>
      <c r="G27" s="72">
        <v>36300</v>
      </c>
      <c r="H27" s="72">
        <v>0</v>
      </c>
      <c r="I27" s="71">
        <v>363000</v>
      </c>
      <c r="J27" s="71">
        <f t="shared" si="4"/>
        <v>0</v>
      </c>
      <c r="K27" s="4"/>
    </row>
    <row r="28" spans="1:11" ht="23.25" customHeight="1">
      <c r="A28" s="67" t="s">
        <v>34</v>
      </c>
      <c r="B28" s="68" t="s">
        <v>18</v>
      </c>
      <c r="C28" s="70">
        <v>8470000</v>
      </c>
      <c r="D28" s="70"/>
      <c r="E28" s="72">
        <v>363000</v>
      </c>
      <c r="F28" s="72"/>
      <c r="G28" s="72">
        <v>60500</v>
      </c>
      <c r="H28" s="72"/>
      <c r="I28" s="71">
        <v>8833000</v>
      </c>
      <c r="J28" s="71"/>
      <c r="K28" s="4"/>
    </row>
    <row r="29" spans="1:11" ht="23.25" customHeight="1">
      <c r="A29" s="67" t="s">
        <v>35</v>
      </c>
      <c r="B29" s="68" t="s">
        <v>19</v>
      </c>
      <c r="C29" s="71">
        <v>181500</v>
      </c>
      <c r="D29" s="72"/>
      <c r="E29" s="72">
        <v>24200</v>
      </c>
      <c r="F29" s="72">
        <v>0</v>
      </c>
      <c r="G29" s="72">
        <v>0</v>
      </c>
      <c r="H29" s="72">
        <v>0</v>
      </c>
      <c r="I29" s="71">
        <f t="shared" si="3"/>
        <v>205700</v>
      </c>
      <c r="J29" s="71">
        <f t="shared" si="4"/>
        <v>0</v>
      </c>
      <c r="K29" s="4"/>
    </row>
    <row r="30" spans="1:11" ht="23.25" customHeight="1">
      <c r="A30" s="67" t="s">
        <v>36</v>
      </c>
      <c r="B30" s="68" t="s">
        <v>20</v>
      </c>
      <c r="C30" s="69">
        <v>5082000</v>
      </c>
      <c r="D30" s="70"/>
      <c r="E30" s="72">
        <v>689700</v>
      </c>
      <c r="F30" s="72"/>
      <c r="G30" s="72">
        <v>121000</v>
      </c>
      <c r="H30" s="72"/>
      <c r="I30" s="71">
        <v>5771700</v>
      </c>
      <c r="J30" s="71"/>
      <c r="K30" s="4"/>
    </row>
    <row r="31" spans="1:11" ht="23.25" customHeight="1">
      <c r="A31" s="83" t="s">
        <v>37</v>
      </c>
      <c r="B31" s="68" t="s">
        <v>21</v>
      </c>
      <c r="C31" s="69">
        <v>169400</v>
      </c>
      <c r="D31" s="72"/>
      <c r="E31" s="72">
        <v>0</v>
      </c>
      <c r="F31" s="72">
        <v>0</v>
      </c>
      <c r="G31" s="72">
        <v>0</v>
      </c>
      <c r="H31" s="72">
        <v>0</v>
      </c>
      <c r="I31" s="71">
        <v>169400</v>
      </c>
      <c r="J31" s="71">
        <f t="shared" si="4"/>
        <v>0</v>
      </c>
      <c r="K31" s="4"/>
    </row>
    <row r="32" spans="1:11" ht="23.25" customHeight="1">
      <c r="A32" s="83" t="s">
        <v>38</v>
      </c>
      <c r="B32" s="68" t="s">
        <v>22</v>
      </c>
      <c r="C32" s="69">
        <v>1815000</v>
      </c>
      <c r="D32" s="70"/>
      <c r="E32" s="72">
        <v>145200</v>
      </c>
      <c r="F32" s="72"/>
      <c r="G32" s="72">
        <v>54450</v>
      </c>
      <c r="H32" s="72"/>
      <c r="I32" s="71">
        <v>1960200</v>
      </c>
      <c r="J32" s="71"/>
      <c r="K32" s="4"/>
    </row>
    <row r="33" spans="1:11" ht="23.25" customHeight="1">
      <c r="A33" s="214" t="s">
        <v>23</v>
      </c>
      <c r="B33" s="215"/>
      <c r="C33" s="84">
        <v>21537200</v>
      </c>
      <c r="D33" s="85"/>
      <c r="E33" s="85">
        <f>E32+E31+E24+E22</f>
        <v>1790800</v>
      </c>
      <c r="F33" s="85">
        <f t="shared" ref="F33:I33" si="5">F32+F31+F24+F22</f>
        <v>0</v>
      </c>
      <c r="G33" s="85">
        <f t="shared" si="5"/>
        <v>671550</v>
      </c>
      <c r="H33" s="85"/>
      <c r="I33" s="84">
        <f t="shared" si="5"/>
        <v>23328000</v>
      </c>
      <c r="J33" s="84"/>
      <c r="K33" s="20"/>
    </row>
    <row r="34" spans="1:11" ht="23.25" customHeight="1">
      <c r="A34" s="216" t="s">
        <v>24</v>
      </c>
      <c r="B34" s="217"/>
      <c r="C34" s="86">
        <f>C20-C33</f>
        <v>1243800</v>
      </c>
      <c r="D34" s="86"/>
      <c r="E34" s="86">
        <f t="shared" ref="E34:J34" si="6">E20-E33</f>
        <v>871200</v>
      </c>
      <c r="F34" s="86">
        <f t="shared" si="6"/>
        <v>0</v>
      </c>
      <c r="G34" s="86">
        <f t="shared" si="6"/>
        <v>55450</v>
      </c>
      <c r="H34" s="86">
        <f t="shared" si="6"/>
        <v>0</v>
      </c>
      <c r="I34" s="86">
        <f t="shared" si="6"/>
        <v>2115000</v>
      </c>
      <c r="J34" s="86">
        <f t="shared" si="6"/>
        <v>0</v>
      </c>
      <c r="K34" s="22"/>
    </row>
    <row r="35" spans="1:11" ht="23.25" customHeight="1">
      <c r="A35" s="39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23.25" customHeight="1">
      <c r="A36" s="39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3.25" customHeight="1">
      <c r="A37" s="39"/>
      <c r="B37" s="9"/>
      <c r="C37" s="3"/>
      <c r="D37" s="3"/>
      <c r="E37" s="3"/>
      <c r="F37" s="3"/>
      <c r="G37" s="3"/>
      <c r="H37" s="3"/>
      <c r="I37" s="3"/>
      <c r="J37" s="3"/>
      <c r="K37" s="3"/>
    </row>
  </sheetData>
  <mergeCells count="16">
    <mergeCell ref="A33:B33"/>
    <mergeCell ref="A34:B34"/>
    <mergeCell ref="H3:J3"/>
    <mergeCell ref="H4:J4"/>
    <mergeCell ref="A20:B20"/>
    <mergeCell ref="B13:B14"/>
    <mergeCell ref="A13:A14"/>
    <mergeCell ref="C13:D13"/>
    <mergeCell ref="H6:J6"/>
    <mergeCell ref="I13:J13"/>
    <mergeCell ref="A15:J15"/>
    <mergeCell ref="A11:J11"/>
    <mergeCell ref="A8:J8"/>
    <mergeCell ref="A9:J9"/>
    <mergeCell ref="E13:F13"/>
    <mergeCell ref="G13:H13"/>
  </mergeCells>
  <pageMargins left="0.25" right="0.25" top="0.75" bottom="0.75" header="0.3" footer="0.3"/>
  <pageSetup paperSize="9" scale="64"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9"/>
  <sheetViews>
    <sheetView workbookViewId="0">
      <selection activeCell="B4" sqref="B4"/>
    </sheetView>
  </sheetViews>
  <sheetFormatPr defaultColWidth="8.23046875" defaultRowHeight="16.2"/>
  <cols>
    <col min="1" max="1" width="8.921875" style="132" customWidth="1"/>
    <col min="2" max="2" width="64" style="94" customWidth="1"/>
    <col min="3" max="3" width="17.61328125" style="94" customWidth="1"/>
    <col min="4" max="4" width="7.421875E-2" style="94" customWidth="1"/>
    <col min="5" max="5" width="18.765625" style="94" customWidth="1"/>
    <col min="6" max="6" width="1" style="94" hidden="1" customWidth="1"/>
    <col min="7" max="7" width="7.421875E-2" style="94" hidden="1" customWidth="1"/>
    <col min="8" max="8" width="10.07421875" style="94" hidden="1" customWidth="1"/>
    <col min="9" max="9" width="9.4609375" style="94" bestFit="1" customWidth="1"/>
    <col min="10" max="10" width="7.07421875" style="94" customWidth="1"/>
    <col min="11" max="11" width="13.23046875" style="94" customWidth="1"/>
    <col min="12" max="261" width="8.23046875" style="94" customWidth="1"/>
    <col min="262" max="16384" width="8.23046875" style="95"/>
  </cols>
  <sheetData>
    <row r="1" spans="1:264" ht="23.25" customHeigh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264" ht="23.25" customHeight="1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264" ht="23.25" customHeight="1">
      <c r="A3" s="92"/>
      <c r="B3" s="96"/>
      <c r="C3" s="96"/>
      <c r="D3" s="96"/>
      <c r="E3" s="97"/>
      <c r="F3" s="97"/>
      <c r="G3" s="98"/>
      <c r="H3" s="233" t="s">
        <v>27</v>
      </c>
      <c r="I3" s="233"/>
      <c r="J3" s="233"/>
      <c r="K3" s="98"/>
      <c r="L3" s="93"/>
      <c r="M3" s="93"/>
      <c r="N3" s="93"/>
      <c r="JB3" s="94"/>
      <c r="JC3" s="94"/>
      <c r="JD3" s="94"/>
    </row>
    <row r="4" spans="1:264" ht="23.25" customHeight="1">
      <c r="A4" s="92"/>
      <c r="B4" s="96"/>
      <c r="C4" s="96"/>
      <c r="D4" s="96"/>
      <c r="E4" s="99"/>
      <c r="F4" s="99"/>
      <c r="G4" s="98"/>
      <c r="H4" s="233" t="s">
        <v>47</v>
      </c>
      <c r="I4" s="233"/>
      <c r="J4" s="233"/>
      <c r="K4" s="98"/>
      <c r="L4" s="93"/>
      <c r="M4" s="100"/>
      <c r="N4" s="93"/>
      <c r="JB4" s="94"/>
      <c r="JC4" s="94"/>
      <c r="JD4" s="94"/>
    </row>
    <row r="5" spans="1:264" ht="23.25" customHeight="1">
      <c r="A5" s="92"/>
      <c r="B5" s="96"/>
      <c r="C5" s="96"/>
      <c r="D5" s="96"/>
      <c r="E5" s="96"/>
      <c r="F5" s="96"/>
      <c r="G5" s="96"/>
      <c r="H5" s="101"/>
      <c r="I5" s="101"/>
      <c r="J5" s="101"/>
      <c r="K5" s="96"/>
      <c r="L5" s="93"/>
      <c r="M5" s="93"/>
      <c r="N5" s="93"/>
      <c r="JB5" s="94"/>
      <c r="JC5" s="94"/>
      <c r="JD5" s="94"/>
    </row>
    <row r="6" spans="1:264" ht="23.25" customHeight="1">
      <c r="A6" s="92"/>
      <c r="B6" s="102"/>
      <c r="C6" s="102"/>
      <c r="D6" s="102"/>
      <c r="E6" s="103"/>
      <c r="F6" s="103"/>
      <c r="G6" s="103"/>
      <c r="H6" s="233" t="s">
        <v>48</v>
      </c>
      <c r="I6" s="233"/>
      <c r="J6" s="233"/>
      <c r="K6" s="103"/>
      <c r="L6" s="93"/>
      <c r="M6" s="104"/>
      <c r="N6" s="93"/>
      <c r="JB6" s="94"/>
      <c r="JC6" s="94"/>
      <c r="JD6" s="94"/>
    </row>
    <row r="7" spans="1:264" ht="23.25" customHeight="1">
      <c r="A7" s="92"/>
      <c r="B7" s="93"/>
      <c r="C7" s="93"/>
      <c r="D7" s="93"/>
      <c r="E7" s="104"/>
      <c r="F7" s="104"/>
      <c r="G7" s="104"/>
      <c r="H7" s="104"/>
      <c r="I7" s="104"/>
      <c r="J7" s="104"/>
      <c r="K7" s="93"/>
      <c r="L7" s="104"/>
      <c r="M7" s="93"/>
      <c r="JB7" s="94"/>
      <c r="JC7" s="94"/>
    </row>
    <row r="8" spans="1:264" ht="23.25" customHeight="1">
      <c r="A8" s="234" t="s">
        <v>43</v>
      </c>
      <c r="B8" s="234"/>
      <c r="C8" s="234"/>
      <c r="D8" s="234"/>
      <c r="E8" s="234"/>
      <c r="F8" s="234"/>
      <c r="G8" s="234"/>
      <c r="H8" s="234"/>
      <c r="I8" s="234"/>
      <c r="J8" s="234"/>
      <c r="K8" s="105"/>
    </row>
    <row r="9" spans="1:264" ht="23.25" customHeight="1">
      <c r="A9" s="235" t="s">
        <v>1</v>
      </c>
      <c r="B9" s="235"/>
      <c r="C9" s="235"/>
      <c r="D9" s="235"/>
      <c r="E9" s="235"/>
      <c r="F9" s="235"/>
      <c r="G9" s="235"/>
      <c r="H9" s="235"/>
      <c r="I9" s="235"/>
      <c r="J9" s="235"/>
      <c r="K9" s="105"/>
    </row>
    <row r="10" spans="1:264" ht="23.25" customHeight="1">
      <c r="A10" s="106"/>
      <c r="B10" s="105"/>
      <c r="C10" s="105"/>
      <c r="D10" s="105"/>
      <c r="E10" s="105"/>
      <c r="F10" s="105"/>
      <c r="G10" s="105"/>
      <c r="H10" s="105"/>
      <c r="I10" s="93"/>
      <c r="J10" s="105"/>
      <c r="K10" s="93"/>
    </row>
    <row r="11" spans="1:264" ht="23.25" customHeight="1">
      <c r="A11" s="232" t="s">
        <v>49</v>
      </c>
      <c r="B11" s="232"/>
      <c r="C11" s="232"/>
      <c r="D11" s="232"/>
      <c r="E11" s="232"/>
      <c r="F11" s="232"/>
      <c r="G11" s="232"/>
      <c r="H11" s="232"/>
      <c r="I11" s="232"/>
      <c r="J11" s="232"/>
      <c r="K11" s="107"/>
    </row>
    <row r="12" spans="1:264" ht="23.25" customHeight="1">
      <c r="A12" s="92"/>
      <c r="B12" s="108"/>
      <c r="C12" s="108"/>
      <c r="D12" s="108"/>
      <c r="E12" s="108"/>
      <c r="F12" s="108"/>
      <c r="G12" s="108"/>
      <c r="H12" s="108"/>
      <c r="I12" s="93"/>
      <c r="J12" s="108"/>
      <c r="K12" s="93"/>
    </row>
    <row r="13" spans="1:264" ht="23.25" customHeight="1">
      <c r="A13" s="243" t="s">
        <v>2</v>
      </c>
      <c r="B13" s="245" t="s">
        <v>3</v>
      </c>
      <c r="C13" s="247" t="s">
        <v>4</v>
      </c>
      <c r="D13" s="248"/>
      <c r="E13" s="247" t="s">
        <v>5</v>
      </c>
      <c r="F13" s="248"/>
      <c r="G13" s="247"/>
      <c r="H13" s="248"/>
      <c r="I13" s="249" t="s">
        <v>7</v>
      </c>
      <c r="J13" s="250"/>
      <c r="K13" s="109"/>
    </row>
    <row r="14" spans="1:264" ht="23.25" customHeight="1">
      <c r="A14" s="244"/>
      <c r="B14" s="246"/>
      <c r="C14" s="110" t="s">
        <v>25</v>
      </c>
      <c r="D14" s="110"/>
      <c r="E14" s="110" t="s">
        <v>25</v>
      </c>
      <c r="F14" s="110"/>
      <c r="G14" s="110" t="s">
        <v>25</v>
      </c>
      <c r="H14" s="110"/>
      <c r="I14" s="110" t="s">
        <v>25</v>
      </c>
      <c r="J14" s="110"/>
      <c r="K14" s="111"/>
    </row>
    <row r="15" spans="1:264" ht="23.25" customHeight="1">
      <c r="A15" s="236" t="s">
        <v>8</v>
      </c>
      <c r="B15" s="237"/>
      <c r="C15" s="237"/>
      <c r="D15" s="237"/>
      <c r="E15" s="237"/>
      <c r="F15" s="237"/>
      <c r="G15" s="237"/>
      <c r="H15" s="237"/>
      <c r="I15" s="237"/>
      <c r="J15" s="238"/>
      <c r="K15" s="112"/>
    </row>
    <row r="16" spans="1:264" ht="23.25" customHeight="1">
      <c r="A16" s="113"/>
      <c r="B16" s="114" t="s">
        <v>8</v>
      </c>
      <c r="C16" s="115"/>
      <c r="D16" s="115"/>
      <c r="E16" s="116"/>
      <c r="F16" s="116"/>
      <c r="G16" s="116"/>
      <c r="H16" s="116"/>
      <c r="I16" s="138"/>
      <c r="J16" s="116"/>
      <c r="K16" s="117"/>
    </row>
    <row r="17" spans="1:11" ht="23.25" customHeight="1">
      <c r="A17" s="118">
        <v>1</v>
      </c>
      <c r="B17" s="119" t="s">
        <v>9</v>
      </c>
      <c r="C17" s="85">
        <v>14120000</v>
      </c>
      <c r="D17" s="85"/>
      <c r="E17" s="65">
        <v>1600000</v>
      </c>
      <c r="F17" s="72"/>
      <c r="G17" s="72">
        <v>545500</v>
      </c>
      <c r="H17" s="72"/>
      <c r="I17" s="85">
        <f>C17+E17</f>
        <v>15720000</v>
      </c>
      <c r="J17" s="72">
        <f>D17+F17+H17</f>
        <v>0</v>
      </c>
      <c r="K17" s="91"/>
    </row>
    <row r="18" spans="1:11" ht="23.25" customHeight="1">
      <c r="A18" s="118">
        <v>2</v>
      </c>
      <c r="B18" s="119" t="s">
        <v>10</v>
      </c>
      <c r="C18" s="85">
        <f>7090000+1830000</f>
        <v>8920000</v>
      </c>
      <c r="D18" s="85"/>
      <c r="E18" s="139">
        <v>0</v>
      </c>
      <c r="F18" s="72"/>
      <c r="G18" s="72">
        <v>121000</v>
      </c>
      <c r="H18" s="72"/>
      <c r="I18" s="85">
        <f>C18+E18</f>
        <v>8920000</v>
      </c>
      <c r="J18" s="72">
        <f>D18+F18+H18</f>
        <v>0</v>
      </c>
      <c r="K18" s="91"/>
    </row>
    <row r="19" spans="1:11" ht="23.25" customHeight="1">
      <c r="A19" s="118">
        <v>3</v>
      </c>
      <c r="B19" s="119" t="s">
        <v>11</v>
      </c>
      <c r="C19" s="85">
        <v>2000000</v>
      </c>
      <c r="D19" s="85"/>
      <c r="E19" s="139">
        <v>0</v>
      </c>
      <c r="F19" s="72"/>
      <c r="G19" s="72">
        <v>60500</v>
      </c>
      <c r="H19" s="72"/>
      <c r="I19" s="85">
        <f>C19+E19</f>
        <v>2000000</v>
      </c>
      <c r="J19" s="72">
        <f>D19+F19+H19</f>
        <v>0</v>
      </c>
      <c r="K19" s="91"/>
    </row>
    <row r="20" spans="1:11" ht="23.25" customHeight="1">
      <c r="A20" s="239" t="s">
        <v>12</v>
      </c>
      <c r="B20" s="240"/>
      <c r="C20" s="90">
        <f>SUM(C17:C19)</f>
        <v>25040000</v>
      </c>
      <c r="D20" s="133"/>
      <c r="E20" s="90">
        <f>SUM(E17:E19)</f>
        <v>1600000</v>
      </c>
      <c r="F20" s="88"/>
      <c r="G20" s="88">
        <f>SUM(G17:G19)</f>
        <v>727000</v>
      </c>
      <c r="H20" s="89"/>
      <c r="I20" s="133">
        <f>SUM(I17:I19)</f>
        <v>26640000</v>
      </c>
      <c r="J20" s="75">
        <f>SUM(J17:J19)</f>
        <v>0</v>
      </c>
      <c r="K20" s="120"/>
    </row>
    <row r="21" spans="1:11" ht="23.25" customHeight="1">
      <c r="A21" s="121" t="s">
        <v>44</v>
      </c>
      <c r="B21" s="122"/>
      <c r="C21" s="123"/>
      <c r="D21" s="123"/>
      <c r="E21" s="123"/>
      <c r="F21" s="122"/>
      <c r="G21" s="122"/>
      <c r="H21" s="122"/>
      <c r="I21" s="123"/>
      <c r="J21" s="123"/>
      <c r="K21" s="124"/>
    </row>
    <row r="22" spans="1:11" ht="23.25" customHeight="1">
      <c r="A22" s="118">
        <v>1</v>
      </c>
      <c r="B22" s="119" t="s">
        <v>26</v>
      </c>
      <c r="C22" s="85"/>
      <c r="D22" s="85"/>
      <c r="E22" s="85"/>
      <c r="F22" s="72">
        <f>F23</f>
        <v>0</v>
      </c>
      <c r="G22" s="72">
        <f t="shared" ref="G22:J22" si="0">G23</f>
        <v>0</v>
      </c>
      <c r="H22" s="72">
        <f t="shared" si="0"/>
        <v>0</v>
      </c>
      <c r="I22" s="85"/>
      <c r="J22" s="72">
        <f t="shared" si="0"/>
        <v>0</v>
      </c>
      <c r="K22" s="91"/>
    </row>
    <row r="23" spans="1:11" ht="23.25" customHeight="1">
      <c r="A23" s="118" t="s">
        <v>40</v>
      </c>
      <c r="B23" s="125" t="s">
        <v>42</v>
      </c>
      <c r="C23" s="85">
        <v>3500000</v>
      </c>
      <c r="D23" s="85"/>
      <c r="E23" s="139">
        <v>0</v>
      </c>
      <c r="F23" s="72">
        <v>0</v>
      </c>
      <c r="G23" s="72">
        <v>0</v>
      </c>
      <c r="H23" s="72">
        <v>0</v>
      </c>
      <c r="I23" s="85">
        <f>C23+E23+G23</f>
        <v>3500000</v>
      </c>
      <c r="J23" s="72">
        <f>D23+F23+H23</f>
        <v>0</v>
      </c>
      <c r="K23" s="91"/>
    </row>
    <row r="24" spans="1:11" ht="23.25" customHeight="1">
      <c r="A24" s="118">
        <v>2</v>
      </c>
      <c r="B24" s="119" t="s">
        <v>46</v>
      </c>
      <c r="C24" s="85"/>
      <c r="D24" s="85"/>
      <c r="E24" s="85"/>
      <c r="F24" s="72"/>
      <c r="G24" s="72">
        <v>617100</v>
      </c>
      <c r="H24" s="72"/>
      <c r="I24" s="85"/>
      <c r="J24" s="72"/>
      <c r="K24" s="91"/>
    </row>
    <row r="25" spans="1:11" ht="23.25" customHeight="1">
      <c r="A25" s="118" t="s">
        <v>31</v>
      </c>
      <c r="B25" s="119" t="s">
        <v>15</v>
      </c>
      <c r="C25" s="85">
        <f>932000*12</f>
        <v>11184000</v>
      </c>
      <c r="D25" s="85"/>
      <c r="E25" s="134">
        <v>500500</v>
      </c>
      <c r="F25" s="72"/>
      <c r="G25" s="72">
        <v>399300</v>
      </c>
      <c r="H25" s="72"/>
      <c r="I25" s="85">
        <f>C25+E25</f>
        <v>11684500</v>
      </c>
      <c r="J25" s="72"/>
      <c r="K25" s="91"/>
    </row>
    <row r="26" spans="1:11" ht="23.25" customHeight="1">
      <c r="A26" s="118" t="s">
        <v>32</v>
      </c>
      <c r="B26" s="119" t="s">
        <v>55</v>
      </c>
      <c r="C26" s="85"/>
      <c r="D26" s="85"/>
      <c r="E26" s="85"/>
      <c r="F26" s="72"/>
      <c r="G26" s="72"/>
      <c r="H26" s="72"/>
      <c r="I26" s="85"/>
      <c r="J26" s="72"/>
      <c r="K26" s="91"/>
    </row>
    <row r="27" spans="1:11" ht="23.25" customHeight="1">
      <c r="A27" s="118" t="s">
        <v>56</v>
      </c>
      <c r="B27" s="119" t="s">
        <v>50</v>
      </c>
      <c r="C27" s="85">
        <v>1300000</v>
      </c>
      <c r="D27" s="85"/>
      <c r="E27" s="139">
        <v>0</v>
      </c>
      <c r="F27" s="72">
        <v>0</v>
      </c>
      <c r="G27" s="72">
        <v>0</v>
      </c>
      <c r="H27" s="72">
        <v>0</v>
      </c>
      <c r="I27" s="85">
        <f>C27+E27</f>
        <v>1300000</v>
      </c>
      <c r="J27" s="72">
        <f>D27+F27+H27</f>
        <v>0</v>
      </c>
      <c r="K27" s="91"/>
    </row>
    <row r="28" spans="1:11" ht="23.25" customHeight="1">
      <c r="A28" s="118" t="s">
        <v>57</v>
      </c>
      <c r="B28" s="119" t="s">
        <v>51</v>
      </c>
      <c r="C28" s="85">
        <v>1000000</v>
      </c>
      <c r="D28" s="85"/>
      <c r="E28" s="139">
        <v>0</v>
      </c>
      <c r="F28" s="72">
        <v>0</v>
      </c>
      <c r="G28" s="72">
        <v>36300</v>
      </c>
      <c r="H28" s="72">
        <v>0</v>
      </c>
      <c r="I28" s="85">
        <f>C28</f>
        <v>1000000</v>
      </c>
      <c r="J28" s="72">
        <f>D28+F28+H28</f>
        <v>0</v>
      </c>
      <c r="K28" s="91"/>
    </row>
    <row r="29" spans="1:11" ht="23.25" customHeight="1">
      <c r="A29" s="118" t="s">
        <v>58</v>
      </c>
      <c r="B29" s="119" t="s">
        <v>17</v>
      </c>
      <c r="C29" s="85">
        <v>1000000</v>
      </c>
      <c r="D29" s="85"/>
      <c r="E29" s="139">
        <v>0</v>
      </c>
      <c r="F29" s="72"/>
      <c r="G29" s="72"/>
      <c r="H29" s="72"/>
      <c r="I29" s="85">
        <f>C29</f>
        <v>1000000</v>
      </c>
      <c r="J29" s="72"/>
      <c r="K29" s="91"/>
    </row>
    <row r="30" spans="1:11" ht="23.25" customHeight="1">
      <c r="A30" s="118" t="s">
        <v>59</v>
      </c>
      <c r="B30" s="119" t="s">
        <v>18</v>
      </c>
      <c r="C30" s="85">
        <v>3200000</v>
      </c>
      <c r="D30" s="85"/>
      <c r="E30" s="134">
        <v>200000</v>
      </c>
      <c r="F30" s="72"/>
      <c r="G30" s="72">
        <v>60500</v>
      </c>
      <c r="H30" s="72"/>
      <c r="I30" s="85">
        <f>C30+E30</f>
        <v>3400000</v>
      </c>
      <c r="J30" s="72"/>
      <c r="K30" s="91"/>
    </row>
    <row r="31" spans="1:11" ht="23.25" customHeight="1">
      <c r="A31" s="118" t="s">
        <v>60</v>
      </c>
      <c r="B31" s="119" t="s">
        <v>19</v>
      </c>
      <c r="C31" s="85">
        <v>150000</v>
      </c>
      <c r="D31" s="85"/>
      <c r="E31" s="139">
        <v>0</v>
      </c>
      <c r="F31" s="72">
        <v>0</v>
      </c>
      <c r="G31" s="72">
        <v>0</v>
      </c>
      <c r="H31" s="72">
        <v>0</v>
      </c>
      <c r="I31" s="85">
        <f>C31+E31</f>
        <v>150000</v>
      </c>
      <c r="J31" s="72">
        <f>D31+F31+H31</f>
        <v>0</v>
      </c>
      <c r="K31" s="91"/>
    </row>
    <row r="32" spans="1:11" ht="23.25" customHeight="1">
      <c r="A32" s="118" t="s">
        <v>61</v>
      </c>
      <c r="B32" s="119" t="s">
        <v>20</v>
      </c>
      <c r="C32" s="85">
        <v>1500000</v>
      </c>
      <c r="D32" s="85"/>
      <c r="E32" s="134">
        <v>899500</v>
      </c>
      <c r="F32" s="72"/>
      <c r="G32" s="72">
        <v>121000</v>
      </c>
      <c r="H32" s="72"/>
      <c r="I32" s="85">
        <f>C32+E32</f>
        <v>2399500</v>
      </c>
      <c r="J32" s="72"/>
      <c r="K32" s="91"/>
    </row>
    <row r="33" spans="1:11" ht="23.25" customHeight="1">
      <c r="A33" s="126" t="s">
        <v>37</v>
      </c>
      <c r="B33" s="119" t="s">
        <v>21</v>
      </c>
      <c r="C33" s="85">
        <v>180000</v>
      </c>
      <c r="D33" s="85"/>
      <c r="E33" s="137">
        <v>0</v>
      </c>
      <c r="F33" s="72">
        <v>0</v>
      </c>
      <c r="G33" s="72">
        <v>0</v>
      </c>
      <c r="H33" s="72">
        <v>0</v>
      </c>
      <c r="I33" s="85">
        <f>C33</f>
        <v>180000</v>
      </c>
      <c r="J33" s="72">
        <f>D33+F33+H33</f>
        <v>0</v>
      </c>
      <c r="K33" s="91"/>
    </row>
    <row r="34" spans="1:11" ht="23.25" customHeight="1">
      <c r="A34" s="126" t="s">
        <v>38</v>
      </c>
      <c r="B34" s="119" t="s">
        <v>22</v>
      </c>
      <c r="C34" s="85">
        <v>2000000</v>
      </c>
      <c r="D34" s="85"/>
      <c r="E34" s="137">
        <v>0</v>
      </c>
      <c r="F34" s="72"/>
      <c r="G34" s="72">
        <v>54450</v>
      </c>
      <c r="H34" s="72"/>
      <c r="I34" s="85">
        <f>C34+E34</f>
        <v>2000000</v>
      </c>
      <c r="J34" s="72"/>
      <c r="K34" s="91"/>
    </row>
    <row r="35" spans="1:11" ht="23.25" customHeight="1">
      <c r="A35" s="239" t="s">
        <v>23</v>
      </c>
      <c r="B35" s="240"/>
      <c r="C35" s="90">
        <f>SUM(C23:C34)</f>
        <v>25014000</v>
      </c>
      <c r="D35" s="85"/>
      <c r="E35" s="90">
        <f>SUM(E23:E34)</f>
        <v>1600000</v>
      </c>
      <c r="F35" s="85">
        <f t="shared" ref="F35:G35" si="1">F34+F33+F24+F22</f>
        <v>0</v>
      </c>
      <c r="G35" s="85">
        <f t="shared" si="1"/>
        <v>671550</v>
      </c>
      <c r="H35" s="85"/>
      <c r="I35" s="90">
        <f>SUM(I23:I34)</f>
        <v>26614000</v>
      </c>
      <c r="J35" s="85"/>
      <c r="K35" s="120"/>
    </row>
    <row r="36" spans="1:11" ht="23.25" customHeight="1">
      <c r="A36" s="241" t="s">
        <v>52</v>
      </c>
      <c r="B36" s="242"/>
      <c r="C36" s="136">
        <f>C20-C35</f>
        <v>26000</v>
      </c>
      <c r="D36" s="123"/>
      <c r="E36" s="137">
        <f>E20-E35</f>
        <v>0</v>
      </c>
      <c r="F36" s="127">
        <f t="shared" ref="F36:J36" si="2">F20-F35</f>
        <v>0</v>
      </c>
      <c r="G36" s="127">
        <f t="shared" si="2"/>
        <v>55450</v>
      </c>
      <c r="H36" s="127">
        <f t="shared" si="2"/>
        <v>0</v>
      </c>
      <c r="I36" s="90">
        <f>I20-I35</f>
        <v>26000</v>
      </c>
      <c r="J36" s="127">
        <f t="shared" si="2"/>
        <v>0</v>
      </c>
      <c r="K36" s="128"/>
    </row>
    <row r="37" spans="1:11" ht="23.25" customHeight="1">
      <c r="A37" s="129" t="s">
        <v>53</v>
      </c>
      <c r="B37" s="130" t="s">
        <v>54</v>
      </c>
      <c r="C37" s="85">
        <v>28380000</v>
      </c>
      <c r="D37" s="135"/>
      <c r="E37" s="135"/>
      <c r="F37" s="130"/>
      <c r="G37" s="130"/>
      <c r="H37" s="130"/>
      <c r="I37" s="135"/>
      <c r="J37" s="93"/>
      <c r="K37" s="93"/>
    </row>
    <row r="38" spans="1:11" ht="23.25" customHeight="1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</row>
    <row r="39" spans="1:11" ht="23.25" customHeight="1">
      <c r="A39" s="92"/>
      <c r="B39" s="131"/>
      <c r="C39" s="93"/>
      <c r="D39" s="93"/>
      <c r="E39" s="93"/>
      <c r="F39" s="93"/>
      <c r="G39" s="93"/>
      <c r="H39" s="93"/>
      <c r="I39" s="93"/>
      <c r="J39" s="93"/>
      <c r="K39" s="93"/>
    </row>
  </sheetData>
  <mergeCells count="16">
    <mergeCell ref="A15:J15"/>
    <mergeCell ref="A20:B20"/>
    <mergeCell ref="A35:B35"/>
    <mergeCell ref="A36:B36"/>
    <mergeCell ref="A13:A14"/>
    <mergeCell ref="B13:B14"/>
    <mergeCell ref="C13:D13"/>
    <mergeCell ref="E13:F13"/>
    <mergeCell ref="G13:H13"/>
    <mergeCell ref="I13:J13"/>
    <mergeCell ref="A11:J11"/>
    <mergeCell ref="H3:J3"/>
    <mergeCell ref="H4:J4"/>
    <mergeCell ref="H6:J6"/>
    <mergeCell ref="A8:J8"/>
    <mergeCell ref="A9:J9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31"/>
  <sheetViews>
    <sheetView zoomScale="75" zoomScaleNormal="75" workbookViewId="0">
      <selection activeCell="I36" sqref="I36"/>
    </sheetView>
  </sheetViews>
  <sheetFormatPr defaultColWidth="8.23046875" defaultRowHeight="17.399999999999999"/>
  <cols>
    <col min="1" max="1" width="4.3046875" style="149" customWidth="1"/>
    <col min="2" max="2" width="45.07421875" style="148" customWidth="1"/>
    <col min="3" max="3" width="10.07421875" style="148" customWidth="1"/>
    <col min="4" max="4" width="7.421875E-2" style="148" customWidth="1"/>
    <col min="5" max="5" width="11.07421875" style="148" customWidth="1"/>
    <col min="6" max="6" width="1" style="148" hidden="1" customWidth="1"/>
    <col min="7" max="7" width="7.421875E-2" style="148" hidden="1" customWidth="1"/>
    <col min="8" max="8" width="10.07421875" style="148" hidden="1" customWidth="1"/>
    <col min="9" max="9" width="26.3828125" style="148" customWidth="1"/>
    <col min="10" max="10" width="13.23046875" style="148" customWidth="1"/>
    <col min="11" max="260" width="8.23046875" style="148" customWidth="1"/>
    <col min="261" max="16384" width="8.23046875" style="140"/>
  </cols>
  <sheetData>
    <row r="1" spans="1:263" s="141" customFormat="1" ht="22.2" customHeight="1">
      <c r="A1" s="142"/>
      <c r="B1" s="143"/>
      <c r="C1" s="143"/>
      <c r="D1" s="143"/>
      <c r="E1" s="143"/>
      <c r="F1" s="143"/>
      <c r="G1" s="143"/>
      <c r="H1" s="143"/>
      <c r="I1" s="143" t="s">
        <v>66</v>
      </c>
      <c r="J1" s="143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  <c r="IW1" s="144"/>
      <c r="IX1" s="144"/>
      <c r="IY1" s="144"/>
      <c r="IZ1" s="144"/>
    </row>
    <row r="2" spans="1:263" s="141" customFormat="1" ht="33.6" customHeight="1">
      <c r="A2" s="142"/>
      <c r="B2" s="143"/>
      <c r="C2" s="143"/>
      <c r="D2" s="143"/>
      <c r="E2" s="143"/>
      <c r="F2" s="143"/>
      <c r="G2" s="143"/>
      <c r="H2" s="143"/>
      <c r="I2" s="143" t="s">
        <v>67</v>
      </c>
      <c r="J2" s="143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</row>
    <row r="3" spans="1:263" s="141" customFormat="1" ht="46.2" customHeight="1">
      <c r="A3" s="142"/>
      <c r="B3" s="145"/>
      <c r="C3" s="145"/>
      <c r="D3" s="145"/>
      <c r="E3" s="146"/>
      <c r="F3" s="146"/>
      <c r="G3" s="147"/>
      <c r="H3" s="251" t="s">
        <v>68</v>
      </c>
      <c r="I3" s="251"/>
      <c r="J3" s="147"/>
      <c r="K3" s="143"/>
      <c r="L3" s="143"/>
      <c r="M3" s="143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</row>
    <row r="4" spans="1:263" s="155" customFormat="1" ht="22.2" customHeight="1">
      <c r="A4" s="152"/>
      <c r="B4" s="153"/>
      <c r="C4" s="153"/>
      <c r="D4" s="153"/>
      <c r="E4" s="156"/>
      <c r="F4" s="156"/>
      <c r="G4" s="156"/>
      <c r="H4" s="156"/>
      <c r="I4" s="156"/>
      <c r="J4" s="153"/>
      <c r="K4" s="156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</row>
    <row r="5" spans="1:263" s="151" customFormat="1" ht="22.95" customHeight="1">
      <c r="A5" s="252" t="s">
        <v>65</v>
      </c>
      <c r="B5" s="252"/>
      <c r="C5" s="252"/>
      <c r="D5" s="252"/>
      <c r="E5" s="252"/>
      <c r="F5" s="252"/>
      <c r="G5" s="252"/>
      <c r="H5" s="252"/>
      <c r="I5" s="252"/>
      <c r="J5" s="185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  <c r="IW5" s="150"/>
      <c r="IX5" s="150"/>
      <c r="IY5" s="150"/>
      <c r="IZ5" s="150"/>
    </row>
    <row r="6" spans="1:263" s="187" customFormat="1" ht="18.600000000000001" customHeight="1">
      <c r="A6" s="255" t="s">
        <v>63</v>
      </c>
      <c r="B6" s="255"/>
      <c r="C6" s="255"/>
      <c r="D6" s="255"/>
      <c r="E6" s="255"/>
      <c r="F6" s="255"/>
      <c r="G6" s="255"/>
      <c r="H6" s="255"/>
      <c r="I6" s="255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  <c r="IW6" s="186"/>
      <c r="IX6" s="186"/>
      <c r="IY6" s="186"/>
      <c r="IZ6" s="186"/>
    </row>
    <row r="7" spans="1:263" s="155" customFormat="1" ht="15" customHeight="1">
      <c r="A7" s="152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  <c r="IW7" s="154"/>
      <c r="IX7" s="154"/>
      <c r="IY7" s="154"/>
      <c r="IZ7" s="154"/>
    </row>
    <row r="8" spans="1:263" s="155" customFormat="1" ht="32.4" customHeight="1">
      <c r="A8" s="256" t="s">
        <v>2</v>
      </c>
      <c r="B8" s="257" t="s">
        <v>3</v>
      </c>
      <c r="C8" s="257" t="s">
        <v>4</v>
      </c>
      <c r="D8" s="257"/>
      <c r="E8" s="257" t="s">
        <v>5</v>
      </c>
      <c r="F8" s="257"/>
      <c r="G8" s="257"/>
      <c r="H8" s="257"/>
      <c r="I8" s="158" t="s">
        <v>7</v>
      </c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  <c r="IW8" s="154"/>
      <c r="IX8" s="154"/>
      <c r="IY8" s="154"/>
      <c r="IZ8" s="154"/>
    </row>
    <row r="9" spans="1:263" s="155" customFormat="1" ht="18.600000000000001" customHeight="1">
      <c r="A9" s="256"/>
      <c r="B9" s="257"/>
      <c r="C9" s="110" t="s">
        <v>25</v>
      </c>
      <c r="D9" s="110"/>
      <c r="E9" s="110" t="s">
        <v>25</v>
      </c>
      <c r="F9" s="110"/>
      <c r="G9" s="110" t="s">
        <v>25</v>
      </c>
      <c r="H9" s="110"/>
      <c r="I9" s="110" t="s">
        <v>25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</row>
    <row r="10" spans="1:263" s="155" customFormat="1" ht="13.8">
      <c r="A10" s="159"/>
      <c r="B10" s="160" t="s">
        <v>8</v>
      </c>
      <c r="C10" s="161"/>
      <c r="D10" s="161"/>
      <c r="E10" s="162"/>
      <c r="F10" s="162"/>
      <c r="G10" s="162"/>
      <c r="H10" s="162"/>
      <c r="I10" s="16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</row>
    <row r="11" spans="1:263" s="155" customFormat="1" ht="13.2">
      <c r="A11" s="164">
        <v>1</v>
      </c>
      <c r="B11" s="165" t="s">
        <v>9</v>
      </c>
      <c r="C11" s="166">
        <v>14500000</v>
      </c>
      <c r="D11" s="166"/>
      <c r="E11" s="167">
        <v>1600000</v>
      </c>
      <c r="F11" s="168"/>
      <c r="G11" s="168">
        <v>545500</v>
      </c>
      <c r="H11" s="168"/>
      <c r="I11" s="166">
        <f>C11+E11</f>
        <v>16100000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  <c r="IW11" s="154"/>
      <c r="IX11" s="154"/>
      <c r="IY11" s="154"/>
      <c r="IZ11" s="154"/>
    </row>
    <row r="12" spans="1:263" s="155" customFormat="1" ht="13.2">
      <c r="A12" s="164">
        <v>2</v>
      </c>
      <c r="B12" s="165" t="s">
        <v>10</v>
      </c>
      <c r="C12" s="166">
        <v>9000000</v>
      </c>
      <c r="D12" s="166"/>
      <c r="E12" s="169">
        <v>0</v>
      </c>
      <c r="F12" s="168"/>
      <c r="G12" s="168">
        <v>121000</v>
      </c>
      <c r="H12" s="168"/>
      <c r="I12" s="166">
        <f>C12+E12</f>
        <v>9000000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  <c r="IW12" s="154"/>
      <c r="IX12" s="154"/>
      <c r="IY12" s="154"/>
      <c r="IZ12" s="154"/>
    </row>
    <row r="13" spans="1:263" s="155" customFormat="1" ht="13.2">
      <c r="A13" s="164">
        <v>3</v>
      </c>
      <c r="B13" s="165" t="s">
        <v>11</v>
      </c>
      <c r="C13" s="166">
        <v>2000000</v>
      </c>
      <c r="D13" s="166"/>
      <c r="E13" s="169">
        <v>0</v>
      </c>
      <c r="F13" s="168"/>
      <c r="G13" s="168">
        <v>60500</v>
      </c>
      <c r="H13" s="168"/>
      <c r="I13" s="166">
        <f>C13+E13</f>
        <v>2000000</v>
      </c>
      <c r="J13" s="170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  <c r="IW13" s="154"/>
      <c r="IX13" s="154"/>
      <c r="IY13" s="154"/>
      <c r="IZ13" s="154"/>
    </row>
    <row r="14" spans="1:263" s="155" customFormat="1" ht="13.2">
      <c r="A14" s="253" t="s">
        <v>12</v>
      </c>
      <c r="B14" s="253"/>
      <c r="C14" s="171">
        <f>SUM(C11:C13)</f>
        <v>25500000</v>
      </c>
      <c r="D14" s="172"/>
      <c r="E14" s="171">
        <f>SUM(E11:E13)</f>
        <v>1600000</v>
      </c>
      <c r="F14" s="173"/>
      <c r="G14" s="173">
        <f>SUM(G11:G13)</f>
        <v>727000</v>
      </c>
      <c r="H14" s="174"/>
      <c r="I14" s="172">
        <f>SUM(I11:I13)</f>
        <v>27100000</v>
      </c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  <c r="IW14" s="154"/>
      <c r="IX14" s="154"/>
      <c r="IY14" s="154"/>
      <c r="IZ14" s="154"/>
    </row>
    <row r="15" spans="1:263" s="155" customFormat="1" ht="25.95" customHeight="1">
      <c r="A15" s="175" t="s">
        <v>64</v>
      </c>
      <c r="B15" s="176" t="s">
        <v>13</v>
      </c>
      <c r="C15" s="177"/>
      <c r="D15" s="177"/>
      <c r="E15" s="177"/>
      <c r="F15" s="176"/>
      <c r="G15" s="176"/>
      <c r="H15" s="176"/>
      <c r="I15" s="177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  <c r="IW15" s="154"/>
      <c r="IX15" s="154"/>
      <c r="IY15" s="154"/>
      <c r="IZ15" s="154"/>
    </row>
    <row r="16" spans="1:263" s="155" customFormat="1" ht="13.2">
      <c r="A16" s="164">
        <v>1</v>
      </c>
      <c r="B16" s="165" t="s">
        <v>26</v>
      </c>
      <c r="C16" s="166"/>
      <c r="D16" s="166"/>
      <c r="E16" s="166"/>
      <c r="F16" s="168">
        <f>F17</f>
        <v>0</v>
      </c>
      <c r="G16" s="168">
        <f t="shared" ref="G16:H16" si="0">G17</f>
        <v>0</v>
      </c>
      <c r="H16" s="168">
        <f t="shared" si="0"/>
        <v>0</v>
      </c>
      <c r="I16" s="166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</row>
    <row r="17" spans="1:260" s="155" customFormat="1" ht="13.2">
      <c r="A17" s="164" t="s">
        <v>40</v>
      </c>
      <c r="B17" s="178" t="s">
        <v>42</v>
      </c>
      <c r="C17" s="166">
        <v>3500000</v>
      </c>
      <c r="D17" s="166"/>
      <c r="E17" s="169">
        <v>0</v>
      </c>
      <c r="F17" s="168">
        <v>0</v>
      </c>
      <c r="G17" s="168">
        <v>0</v>
      </c>
      <c r="H17" s="168">
        <v>0</v>
      </c>
      <c r="I17" s="166">
        <f>C17+E17+G17</f>
        <v>3500000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  <c r="IW17" s="154"/>
      <c r="IX17" s="154"/>
      <c r="IY17" s="154"/>
      <c r="IZ17" s="154"/>
    </row>
    <row r="18" spans="1:260" s="155" customFormat="1" ht="13.2">
      <c r="A18" s="164">
        <v>2</v>
      </c>
      <c r="B18" s="165" t="s">
        <v>46</v>
      </c>
      <c r="C18" s="166"/>
      <c r="D18" s="166"/>
      <c r="E18" s="166"/>
      <c r="F18" s="168"/>
      <c r="G18" s="168">
        <v>617100</v>
      </c>
      <c r="H18" s="168"/>
      <c r="I18" s="166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  <c r="IW18" s="154"/>
      <c r="IX18" s="154"/>
      <c r="IY18" s="154"/>
      <c r="IZ18" s="154"/>
    </row>
    <row r="19" spans="1:260" s="155" customFormat="1" ht="13.2">
      <c r="A19" s="164" t="s">
        <v>31</v>
      </c>
      <c r="B19" s="165" t="s">
        <v>15</v>
      </c>
      <c r="C19" s="166">
        <v>10100000</v>
      </c>
      <c r="D19" s="166"/>
      <c r="E19" s="179">
        <v>500500</v>
      </c>
      <c r="F19" s="168"/>
      <c r="G19" s="168">
        <v>399300</v>
      </c>
      <c r="H19" s="168"/>
      <c r="I19" s="166">
        <f>C19+E19</f>
        <v>10600500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  <c r="IW19" s="154"/>
      <c r="IX19" s="154"/>
      <c r="IY19" s="154"/>
      <c r="IZ19" s="154"/>
    </row>
    <row r="20" spans="1:260" s="155" customFormat="1" ht="13.2">
      <c r="A20" s="164" t="s">
        <v>32</v>
      </c>
      <c r="B20" s="165" t="s">
        <v>55</v>
      </c>
      <c r="C20" s="166"/>
      <c r="D20" s="166"/>
      <c r="E20" s="166"/>
      <c r="F20" s="168"/>
      <c r="G20" s="168"/>
      <c r="H20" s="168"/>
      <c r="I20" s="166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  <c r="IW20" s="154"/>
      <c r="IX20" s="154"/>
      <c r="IY20" s="154"/>
      <c r="IZ20" s="154"/>
    </row>
    <row r="21" spans="1:260" s="155" customFormat="1" ht="13.2">
      <c r="A21" s="164" t="s">
        <v>56</v>
      </c>
      <c r="B21" s="165" t="s">
        <v>50</v>
      </c>
      <c r="C21" s="166">
        <v>1500000</v>
      </c>
      <c r="D21" s="166"/>
      <c r="E21" s="169">
        <v>0</v>
      </c>
      <c r="F21" s="168">
        <v>0</v>
      </c>
      <c r="G21" s="168">
        <v>0</v>
      </c>
      <c r="H21" s="168">
        <v>0</v>
      </c>
      <c r="I21" s="166">
        <f>C21+E21</f>
        <v>1500000</v>
      </c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  <c r="IW21" s="154"/>
      <c r="IX21" s="154"/>
      <c r="IY21" s="154"/>
      <c r="IZ21" s="154"/>
    </row>
    <row r="22" spans="1:260" s="155" customFormat="1" ht="13.2">
      <c r="A22" s="164" t="s">
        <v>57</v>
      </c>
      <c r="B22" s="165" t="s">
        <v>51</v>
      </c>
      <c r="C22" s="166">
        <v>2000000</v>
      </c>
      <c r="D22" s="166"/>
      <c r="E22" s="169">
        <v>0</v>
      </c>
      <c r="F22" s="168">
        <v>0</v>
      </c>
      <c r="G22" s="168">
        <v>36300</v>
      </c>
      <c r="H22" s="168">
        <v>0</v>
      </c>
      <c r="I22" s="166">
        <f>C22</f>
        <v>2000000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  <c r="IW22" s="154"/>
      <c r="IX22" s="154"/>
      <c r="IY22" s="154"/>
      <c r="IZ22" s="154"/>
    </row>
    <row r="23" spans="1:260" s="155" customFormat="1" ht="13.2">
      <c r="A23" s="164" t="s">
        <v>58</v>
      </c>
      <c r="B23" s="165" t="s">
        <v>17</v>
      </c>
      <c r="C23" s="166">
        <v>1000000</v>
      </c>
      <c r="D23" s="166"/>
      <c r="E23" s="169">
        <v>0</v>
      </c>
      <c r="F23" s="168"/>
      <c r="G23" s="168"/>
      <c r="H23" s="168"/>
      <c r="I23" s="166">
        <f>C23</f>
        <v>1000000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  <c r="IW23" s="154"/>
      <c r="IX23" s="154"/>
      <c r="IY23" s="154"/>
      <c r="IZ23" s="154"/>
    </row>
    <row r="24" spans="1:260" s="155" customFormat="1" ht="26.4">
      <c r="A24" s="164" t="s">
        <v>59</v>
      </c>
      <c r="B24" s="165" t="s">
        <v>18</v>
      </c>
      <c r="C24" s="166">
        <f>290000*12</f>
        <v>3480000</v>
      </c>
      <c r="D24" s="166"/>
      <c r="E24" s="179">
        <v>200000</v>
      </c>
      <c r="F24" s="168"/>
      <c r="G24" s="168">
        <v>60500</v>
      </c>
      <c r="H24" s="168"/>
      <c r="I24" s="166">
        <f>C24+E24</f>
        <v>3680000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  <c r="IW24" s="154"/>
      <c r="IX24" s="154"/>
      <c r="IY24" s="154"/>
      <c r="IZ24" s="154"/>
    </row>
    <row r="25" spans="1:260" s="155" customFormat="1" ht="13.2">
      <c r="A25" s="164" t="s">
        <v>60</v>
      </c>
      <c r="B25" s="165" t="s">
        <v>19</v>
      </c>
      <c r="C25" s="166">
        <v>150000</v>
      </c>
      <c r="D25" s="166"/>
      <c r="E25" s="169">
        <v>0</v>
      </c>
      <c r="F25" s="168">
        <v>0</v>
      </c>
      <c r="G25" s="168">
        <v>0</v>
      </c>
      <c r="H25" s="168">
        <v>0</v>
      </c>
      <c r="I25" s="166">
        <f>C25+E25</f>
        <v>150000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  <c r="IW25" s="154"/>
      <c r="IX25" s="154"/>
      <c r="IY25" s="154"/>
      <c r="IZ25" s="154"/>
    </row>
    <row r="26" spans="1:260" s="155" customFormat="1" ht="26.4">
      <c r="A26" s="164" t="s">
        <v>61</v>
      </c>
      <c r="B26" s="165" t="s">
        <v>20</v>
      </c>
      <c r="C26" s="166">
        <v>1500000</v>
      </c>
      <c r="D26" s="166"/>
      <c r="E26" s="179">
        <v>899500</v>
      </c>
      <c r="F26" s="168"/>
      <c r="G26" s="168">
        <v>121000</v>
      </c>
      <c r="H26" s="168"/>
      <c r="I26" s="166">
        <f>C26+E26</f>
        <v>2399500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  <c r="IW26" s="154"/>
      <c r="IX26" s="154"/>
      <c r="IY26" s="154"/>
      <c r="IZ26" s="154"/>
    </row>
    <row r="27" spans="1:260" s="155" customFormat="1" ht="13.2">
      <c r="A27" s="164" t="s">
        <v>37</v>
      </c>
      <c r="B27" s="165" t="s">
        <v>21</v>
      </c>
      <c r="C27" s="166">
        <v>180000</v>
      </c>
      <c r="D27" s="166"/>
      <c r="E27" s="180">
        <v>0</v>
      </c>
      <c r="F27" s="168">
        <v>0</v>
      </c>
      <c r="G27" s="168">
        <v>0</v>
      </c>
      <c r="H27" s="168">
        <v>0</v>
      </c>
      <c r="I27" s="166">
        <f>C27</f>
        <v>180000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  <c r="IW27" s="154"/>
      <c r="IX27" s="154"/>
      <c r="IY27" s="154"/>
      <c r="IZ27" s="154"/>
    </row>
    <row r="28" spans="1:260" s="155" customFormat="1" ht="13.2">
      <c r="A28" s="164" t="s">
        <v>38</v>
      </c>
      <c r="B28" s="165" t="s">
        <v>22</v>
      </c>
      <c r="C28" s="166">
        <v>2000000</v>
      </c>
      <c r="D28" s="166"/>
      <c r="E28" s="180">
        <v>0</v>
      </c>
      <c r="F28" s="168"/>
      <c r="G28" s="168">
        <v>54450</v>
      </c>
      <c r="H28" s="168"/>
      <c r="I28" s="166">
        <f>C28+E28</f>
        <v>2000000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  <c r="IW28" s="154"/>
      <c r="IX28" s="154"/>
      <c r="IY28" s="154"/>
      <c r="IZ28" s="154"/>
    </row>
    <row r="29" spans="1:260" s="155" customFormat="1" ht="13.2">
      <c r="A29" s="253" t="s">
        <v>23</v>
      </c>
      <c r="B29" s="253"/>
      <c r="C29" s="171">
        <f>SUM(C17:C28)</f>
        <v>25410000</v>
      </c>
      <c r="D29" s="166"/>
      <c r="E29" s="171">
        <f>SUM(E17:E28)</f>
        <v>1600000</v>
      </c>
      <c r="F29" s="166">
        <f t="shared" ref="F29:G29" si="1">F28+F27+F18+F16</f>
        <v>0</v>
      </c>
      <c r="G29" s="166">
        <f t="shared" si="1"/>
        <v>671550</v>
      </c>
      <c r="H29" s="166"/>
      <c r="I29" s="171">
        <f>SUM(I17:I28)</f>
        <v>27010000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  <c r="IW29" s="154"/>
      <c r="IX29" s="154"/>
      <c r="IY29" s="154"/>
      <c r="IZ29" s="154"/>
    </row>
    <row r="30" spans="1:260" s="155" customFormat="1" ht="13.8">
      <c r="A30" s="254" t="s">
        <v>52</v>
      </c>
      <c r="B30" s="254"/>
      <c r="C30" s="181">
        <f>C14-C29</f>
        <v>90000</v>
      </c>
      <c r="D30" s="177"/>
      <c r="E30" s="180">
        <f>E14-E29</f>
        <v>0</v>
      </c>
      <c r="F30" s="182">
        <f t="shared" ref="F30:H30" si="2">F14-F29</f>
        <v>0</v>
      </c>
      <c r="G30" s="182">
        <f t="shared" si="2"/>
        <v>55450</v>
      </c>
      <c r="H30" s="182">
        <f t="shared" si="2"/>
        <v>0</v>
      </c>
      <c r="I30" s="171">
        <f>I14-I29</f>
        <v>90000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  <c r="IW30" s="154"/>
      <c r="IX30" s="154"/>
      <c r="IY30" s="154"/>
      <c r="IZ30" s="154"/>
    </row>
    <row r="31" spans="1:260" s="189" customFormat="1" ht="22.95" customHeight="1">
      <c r="A31" s="159" t="s">
        <v>53</v>
      </c>
      <c r="B31" s="184" t="s">
        <v>62</v>
      </c>
      <c r="C31" s="166">
        <v>50000000</v>
      </c>
      <c r="D31" s="183"/>
      <c r="E31" s="183"/>
      <c r="F31" s="184"/>
      <c r="G31" s="184"/>
      <c r="H31" s="184"/>
      <c r="I31" s="183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88"/>
      <c r="EI31" s="188"/>
      <c r="EJ31" s="188"/>
      <c r="EK31" s="188"/>
      <c r="EL31" s="188"/>
      <c r="EM31" s="188"/>
      <c r="EN31" s="188"/>
      <c r="EO31" s="188"/>
      <c r="EP31" s="188"/>
      <c r="EQ31" s="188"/>
      <c r="ER31" s="188"/>
      <c r="ES31" s="188"/>
      <c r="ET31" s="188"/>
      <c r="EU31" s="188"/>
      <c r="EV31" s="188"/>
      <c r="EW31" s="188"/>
      <c r="EX31" s="188"/>
      <c r="EY31" s="188"/>
      <c r="EZ31" s="188"/>
      <c r="FA31" s="188"/>
      <c r="FB31" s="188"/>
      <c r="FC31" s="188"/>
      <c r="FD31" s="188"/>
      <c r="FE31" s="188"/>
      <c r="FF31" s="188"/>
      <c r="FG31" s="188"/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88"/>
      <c r="GE31" s="188"/>
      <c r="GF31" s="188"/>
      <c r="GG31" s="188"/>
      <c r="GH31" s="188"/>
      <c r="GI31" s="188"/>
      <c r="GJ31" s="188"/>
      <c r="GK31" s="188"/>
      <c r="GL31" s="188"/>
      <c r="GM31" s="188"/>
      <c r="GN31" s="188"/>
      <c r="GO31" s="188"/>
      <c r="GP31" s="188"/>
      <c r="GQ31" s="188"/>
      <c r="GR31" s="188"/>
      <c r="GS31" s="188"/>
      <c r="GT31" s="188"/>
      <c r="GU31" s="188"/>
      <c r="GV31" s="188"/>
      <c r="GW31" s="188"/>
      <c r="GX31" s="188"/>
      <c r="GY31" s="188"/>
      <c r="GZ31" s="188"/>
      <c r="HA31" s="188"/>
      <c r="HB31" s="188"/>
      <c r="HC31" s="188"/>
      <c r="HD31" s="188"/>
      <c r="HE31" s="188"/>
      <c r="HF31" s="188"/>
      <c r="HG31" s="188"/>
      <c r="HH31" s="188"/>
      <c r="HI31" s="188"/>
      <c r="HJ31" s="188"/>
      <c r="HK31" s="188"/>
      <c r="HL31" s="188"/>
      <c r="HM31" s="188"/>
      <c r="HN31" s="188"/>
      <c r="HO31" s="188"/>
      <c r="HP31" s="188"/>
      <c r="HQ31" s="188"/>
      <c r="HR31" s="188"/>
      <c r="HS31" s="188"/>
      <c r="HT31" s="188"/>
      <c r="HU31" s="188"/>
      <c r="HV31" s="188"/>
      <c r="HW31" s="188"/>
      <c r="HX31" s="188"/>
      <c r="HY31" s="188"/>
      <c r="HZ31" s="188"/>
      <c r="IA31" s="188"/>
      <c r="IB31" s="188"/>
      <c r="IC31" s="188"/>
      <c r="ID31" s="188"/>
      <c r="IE31" s="188"/>
      <c r="IF31" s="188"/>
      <c r="IG31" s="188"/>
      <c r="IH31" s="188"/>
      <c r="II31" s="188"/>
      <c r="IJ31" s="188"/>
      <c r="IK31" s="188"/>
      <c r="IL31" s="188"/>
      <c r="IM31" s="188"/>
      <c r="IN31" s="188"/>
      <c r="IO31" s="188"/>
      <c r="IP31" s="188"/>
      <c r="IQ31" s="188"/>
      <c r="IR31" s="188"/>
      <c r="IS31" s="188"/>
      <c r="IT31" s="188"/>
      <c r="IU31" s="188"/>
      <c r="IV31" s="188"/>
      <c r="IW31" s="188"/>
      <c r="IX31" s="188"/>
      <c r="IY31" s="188"/>
      <c r="IZ31" s="188"/>
    </row>
  </sheetData>
  <mergeCells count="11">
    <mergeCell ref="H3:I3"/>
    <mergeCell ref="A5:I5"/>
    <mergeCell ref="A14:B14"/>
    <mergeCell ref="A29:B29"/>
    <mergeCell ref="A30:B30"/>
    <mergeCell ref="A6:I6"/>
    <mergeCell ref="A8:A9"/>
    <mergeCell ref="B8:B9"/>
    <mergeCell ref="C8:D8"/>
    <mergeCell ref="E8:F8"/>
    <mergeCell ref="G8:H8"/>
  </mergeCells>
  <pageMargins left="0.9055118110236221" right="0.31496062992125984" top="0.35433070866141736" bottom="0.15748031496062992" header="0.11811023622047245" footer="0"/>
  <pageSetup paperSize="9" fitToWidth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C34"/>
  <sheetViews>
    <sheetView topLeftCell="A4" workbookViewId="0">
      <selection activeCell="A4" sqref="A1:XFD1048576"/>
    </sheetView>
  </sheetViews>
  <sheetFormatPr defaultColWidth="8.23046875" defaultRowHeight="17.399999999999999"/>
  <cols>
    <col min="1" max="1" width="4.3046875" style="149" customWidth="1"/>
    <col min="2" max="2" width="45.07421875" style="148" customWidth="1"/>
    <col min="3" max="3" width="10.07421875" style="148" customWidth="1"/>
    <col min="4" max="4" width="7.421875E-2" style="148" customWidth="1"/>
    <col min="5" max="5" width="11.07421875" style="148" customWidth="1"/>
    <col min="6" max="6" width="1" style="148" hidden="1" customWidth="1"/>
    <col min="7" max="7" width="7.421875E-2" style="148" hidden="1" customWidth="1"/>
    <col min="8" max="8" width="10.07421875" style="148" hidden="1" customWidth="1"/>
    <col min="9" max="9" width="26.3828125" style="148" customWidth="1"/>
    <col min="10" max="10" width="13.23046875" style="148" customWidth="1"/>
    <col min="11" max="260" width="8.23046875" style="148" customWidth="1"/>
    <col min="261" max="16384" width="8.23046875" style="140"/>
  </cols>
  <sheetData>
    <row r="1" spans="1:263" s="141" customFormat="1" ht="22.2" customHeight="1">
      <c r="A1" s="142"/>
      <c r="B1" s="143"/>
      <c r="C1" s="143"/>
      <c r="D1" s="143"/>
      <c r="E1" s="143"/>
      <c r="F1" s="143"/>
      <c r="G1" s="143"/>
      <c r="H1" s="143"/>
      <c r="I1" s="143" t="s">
        <v>66</v>
      </c>
      <c r="J1" s="143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  <c r="IW1" s="144"/>
      <c r="IX1" s="144"/>
      <c r="IY1" s="144"/>
      <c r="IZ1" s="144"/>
    </row>
    <row r="2" spans="1:263" s="141" customFormat="1" ht="33.6" customHeight="1">
      <c r="A2" s="142"/>
      <c r="B2" s="143"/>
      <c r="C2" s="143"/>
      <c r="D2" s="143"/>
      <c r="E2" s="143"/>
      <c r="F2" s="143"/>
      <c r="G2" s="143"/>
      <c r="H2" s="143"/>
      <c r="I2" s="143" t="s">
        <v>71</v>
      </c>
      <c r="J2" s="143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</row>
    <row r="3" spans="1:263" s="141" customFormat="1" ht="46.2" customHeight="1">
      <c r="A3" s="142"/>
      <c r="B3" s="145"/>
      <c r="C3" s="145"/>
      <c r="D3" s="145"/>
      <c r="E3" s="146"/>
      <c r="F3" s="146"/>
      <c r="G3" s="147"/>
      <c r="H3" s="251" t="s">
        <v>68</v>
      </c>
      <c r="I3" s="251"/>
      <c r="J3" s="147"/>
      <c r="K3" s="143"/>
      <c r="L3" s="143"/>
      <c r="M3" s="143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</row>
    <row r="4" spans="1:263" s="155" customFormat="1" ht="22.2" customHeight="1">
      <c r="A4" s="152"/>
      <c r="B4" s="153"/>
      <c r="C4" s="153"/>
      <c r="D4" s="153"/>
      <c r="E4" s="156"/>
      <c r="F4" s="156"/>
      <c r="G4" s="156"/>
      <c r="H4" s="156"/>
      <c r="I4" s="156"/>
      <c r="J4" s="153"/>
      <c r="K4" s="156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</row>
    <row r="5" spans="1:263" s="151" customFormat="1" ht="22.95" customHeight="1">
      <c r="A5" s="252" t="s">
        <v>65</v>
      </c>
      <c r="B5" s="252"/>
      <c r="C5" s="252"/>
      <c r="D5" s="252"/>
      <c r="E5" s="252"/>
      <c r="F5" s="252"/>
      <c r="G5" s="252"/>
      <c r="H5" s="252"/>
      <c r="I5" s="252"/>
      <c r="J5" s="185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  <c r="IW5" s="150"/>
      <c r="IX5" s="150"/>
      <c r="IY5" s="150"/>
      <c r="IZ5" s="150"/>
    </row>
    <row r="6" spans="1:263" s="187" customFormat="1" ht="18.600000000000001" customHeight="1">
      <c r="A6" s="255" t="s">
        <v>70</v>
      </c>
      <c r="B6" s="255"/>
      <c r="C6" s="255"/>
      <c r="D6" s="255"/>
      <c r="E6" s="255"/>
      <c r="F6" s="255"/>
      <c r="G6" s="255"/>
      <c r="H6" s="255"/>
      <c r="I6" s="255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  <c r="IW6" s="186"/>
      <c r="IX6" s="186"/>
      <c r="IY6" s="186"/>
      <c r="IZ6" s="186"/>
    </row>
    <row r="7" spans="1:263" s="155" customFormat="1" ht="15" customHeight="1">
      <c r="A7" s="152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  <c r="IW7" s="154"/>
      <c r="IX7" s="154"/>
      <c r="IY7" s="154"/>
      <c r="IZ7" s="154"/>
    </row>
    <row r="8" spans="1:263" s="155" customFormat="1" ht="32.4" customHeight="1">
      <c r="A8" s="256" t="s">
        <v>2</v>
      </c>
      <c r="B8" s="257" t="s">
        <v>3</v>
      </c>
      <c r="C8" s="257" t="s">
        <v>4</v>
      </c>
      <c r="D8" s="257"/>
      <c r="E8" s="257" t="s">
        <v>5</v>
      </c>
      <c r="F8" s="257"/>
      <c r="G8" s="257"/>
      <c r="H8" s="257"/>
      <c r="I8" s="158" t="s">
        <v>7</v>
      </c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  <c r="IW8" s="154"/>
      <c r="IX8" s="154"/>
      <c r="IY8" s="154"/>
      <c r="IZ8" s="154"/>
    </row>
    <row r="9" spans="1:263" s="155" customFormat="1" ht="18.600000000000001" customHeight="1">
      <c r="A9" s="256"/>
      <c r="B9" s="257"/>
      <c r="C9" s="110" t="s">
        <v>25</v>
      </c>
      <c r="D9" s="110"/>
      <c r="E9" s="110" t="s">
        <v>25</v>
      </c>
      <c r="F9" s="110"/>
      <c r="G9" s="110" t="s">
        <v>25</v>
      </c>
      <c r="H9" s="110"/>
      <c r="I9" s="110" t="s">
        <v>25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</row>
    <row r="10" spans="1:263" s="155" customFormat="1" ht="13.8">
      <c r="A10" s="159"/>
      <c r="B10" s="160" t="s">
        <v>8</v>
      </c>
      <c r="C10" s="161"/>
      <c r="D10" s="161"/>
      <c r="E10" s="162"/>
      <c r="F10" s="162"/>
      <c r="G10" s="162"/>
      <c r="H10" s="162"/>
      <c r="I10" s="16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</row>
    <row r="11" spans="1:263" s="155" customFormat="1" ht="13.2">
      <c r="A11" s="164">
        <v>1</v>
      </c>
      <c r="B11" s="165" t="s">
        <v>9</v>
      </c>
      <c r="C11" s="166">
        <v>16000000</v>
      </c>
      <c r="D11" s="166"/>
      <c r="E11" s="191">
        <v>1700000</v>
      </c>
      <c r="F11" s="168"/>
      <c r="G11" s="168">
        <v>545500</v>
      </c>
      <c r="H11" s="168"/>
      <c r="I11" s="166">
        <f>C11+E11</f>
        <v>17700000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  <c r="IW11" s="154"/>
      <c r="IX11" s="154"/>
      <c r="IY11" s="154"/>
      <c r="IZ11" s="154"/>
    </row>
    <row r="12" spans="1:263" s="155" customFormat="1" ht="13.2">
      <c r="A12" s="164">
        <v>2</v>
      </c>
      <c r="B12" s="165" t="s">
        <v>10</v>
      </c>
      <c r="C12" s="166">
        <v>9100000</v>
      </c>
      <c r="D12" s="166"/>
      <c r="E12" s="192">
        <v>0</v>
      </c>
      <c r="F12" s="168"/>
      <c r="G12" s="168">
        <v>121000</v>
      </c>
      <c r="H12" s="168"/>
      <c r="I12" s="166">
        <f>C12+E12</f>
        <v>9100000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  <c r="IW12" s="154"/>
      <c r="IX12" s="154"/>
      <c r="IY12" s="154"/>
      <c r="IZ12" s="154"/>
    </row>
    <row r="13" spans="1:263" s="155" customFormat="1" ht="13.2">
      <c r="A13" s="164">
        <v>3</v>
      </c>
      <c r="B13" s="165" t="s">
        <v>11</v>
      </c>
      <c r="C13" s="166">
        <v>2100000</v>
      </c>
      <c r="D13" s="166"/>
      <c r="E13" s="192">
        <v>0</v>
      </c>
      <c r="F13" s="168"/>
      <c r="G13" s="168">
        <v>60500</v>
      </c>
      <c r="H13" s="168"/>
      <c r="I13" s="166">
        <f>C13+E13</f>
        <v>2100000</v>
      </c>
      <c r="J13" s="170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  <c r="IW13" s="154"/>
      <c r="IX13" s="154"/>
      <c r="IY13" s="154"/>
      <c r="IZ13" s="154"/>
    </row>
    <row r="14" spans="1:263" s="155" customFormat="1" ht="13.2">
      <c r="A14" s="253" t="s">
        <v>12</v>
      </c>
      <c r="B14" s="253"/>
      <c r="C14" s="171">
        <f>SUM(C11:C13)</f>
        <v>27200000</v>
      </c>
      <c r="D14" s="172"/>
      <c r="E14" s="173">
        <f>SUM(E11:E13)</f>
        <v>1700000</v>
      </c>
      <c r="F14" s="173"/>
      <c r="G14" s="173">
        <f>SUM(G11:G13)</f>
        <v>727000</v>
      </c>
      <c r="H14" s="174"/>
      <c r="I14" s="172">
        <f>SUM(I11:I13)</f>
        <v>28900000</v>
      </c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  <c r="IW14" s="154"/>
      <c r="IX14" s="154"/>
      <c r="IY14" s="154"/>
      <c r="IZ14" s="154"/>
    </row>
    <row r="15" spans="1:263" s="155" customFormat="1" ht="25.95" customHeight="1">
      <c r="A15" s="175" t="s">
        <v>64</v>
      </c>
      <c r="B15" s="176" t="s">
        <v>13</v>
      </c>
      <c r="C15" s="177"/>
      <c r="D15" s="177"/>
      <c r="E15" s="182"/>
      <c r="F15" s="176"/>
      <c r="G15" s="176"/>
      <c r="H15" s="176"/>
      <c r="I15" s="177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  <c r="IW15" s="154"/>
      <c r="IX15" s="154"/>
      <c r="IY15" s="154"/>
      <c r="IZ15" s="154"/>
    </row>
    <row r="16" spans="1:263" s="155" customFormat="1" ht="13.2">
      <c r="A16" s="164">
        <v>1</v>
      </c>
      <c r="B16" s="165" t="s">
        <v>26</v>
      </c>
      <c r="C16" s="166"/>
      <c r="D16" s="166"/>
      <c r="E16" s="193"/>
      <c r="F16" s="168">
        <f>F17</f>
        <v>0</v>
      </c>
      <c r="G16" s="168">
        <f t="shared" ref="G16:H16" si="0">G17</f>
        <v>0</v>
      </c>
      <c r="H16" s="168">
        <f t="shared" si="0"/>
        <v>0</v>
      </c>
      <c r="I16" s="166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</row>
    <row r="17" spans="1:260" s="155" customFormat="1" ht="13.2">
      <c r="A17" s="164" t="s">
        <v>40</v>
      </c>
      <c r="B17" s="178" t="s">
        <v>42</v>
      </c>
      <c r="C17" s="166">
        <v>5000000</v>
      </c>
      <c r="D17" s="166"/>
      <c r="E17" s="192">
        <v>0</v>
      </c>
      <c r="F17" s="168">
        <v>0</v>
      </c>
      <c r="G17" s="168">
        <v>0</v>
      </c>
      <c r="H17" s="168">
        <v>0</v>
      </c>
      <c r="I17" s="166">
        <f>C17+E17+G17</f>
        <v>5000000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  <c r="IW17" s="154"/>
      <c r="IX17" s="154"/>
      <c r="IY17" s="154"/>
      <c r="IZ17" s="154"/>
    </row>
    <row r="18" spans="1:260" s="155" customFormat="1" ht="13.2">
      <c r="A18" s="164">
        <v>2</v>
      </c>
      <c r="B18" s="165" t="s">
        <v>46</v>
      </c>
      <c r="C18" s="166"/>
      <c r="D18" s="166"/>
      <c r="E18" s="193"/>
      <c r="F18" s="168"/>
      <c r="G18" s="168">
        <v>617100</v>
      </c>
      <c r="H18" s="168"/>
      <c r="I18" s="166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  <c r="IW18" s="154"/>
      <c r="IX18" s="154"/>
      <c r="IY18" s="154"/>
      <c r="IZ18" s="154"/>
    </row>
    <row r="19" spans="1:260" s="155" customFormat="1" ht="13.2">
      <c r="A19" s="164" t="s">
        <v>31</v>
      </c>
      <c r="B19" s="165" t="s">
        <v>15</v>
      </c>
      <c r="C19" s="166">
        <v>10100000</v>
      </c>
      <c r="D19" s="166"/>
      <c r="E19" s="194">
        <v>524000</v>
      </c>
      <c r="F19" s="168"/>
      <c r="G19" s="168">
        <v>399300</v>
      </c>
      <c r="H19" s="168"/>
      <c r="I19" s="166">
        <f>C19+E19</f>
        <v>10624000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  <c r="IW19" s="154"/>
      <c r="IX19" s="154"/>
      <c r="IY19" s="154"/>
      <c r="IZ19" s="154"/>
    </row>
    <row r="20" spans="1:260" s="155" customFormat="1" ht="13.2">
      <c r="A20" s="164" t="s">
        <v>32</v>
      </c>
      <c r="B20" s="165" t="s">
        <v>55</v>
      </c>
      <c r="C20" s="166"/>
      <c r="D20" s="166"/>
      <c r="E20" s="193"/>
      <c r="F20" s="168"/>
      <c r="G20" s="168"/>
      <c r="H20" s="168"/>
      <c r="I20" s="166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  <c r="IW20" s="154"/>
      <c r="IX20" s="154"/>
      <c r="IY20" s="154"/>
      <c r="IZ20" s="154"/>
    </row>
    <row r="21" spans="1:260" s="155" customFormat="1" ht="13.2">
      <c r="A21" s="164" t="s">
        <v>56</v>
      </c>
      <c r="B21" s="165" t="s">
        <v>50</v>
      </c>
      <c r="C21" s="166">
        <v>2200000</v>
      </c>
      <c r="D21" s="166"/>
      <c r="E21" s="192">
        <v>50000</v>
      </c>
      <c r="F21" s="168">
        <v>0</v>
      </c>
      <c r="G21" s="168">
        <v>0</v>
      </c>
      <c r="H21" s="168">
        <v>0</v>
      </c>
      <c r="I21" s="166">
        <f>C21+E21</f>
        <v>2250000</v>
      </c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  <c r="IW21" s="154"/>
      <c r="IX21" s="154"/>
      <c r="IY21" s="154"/>
      <c r="IZ21" s="154"/>
    </row>
    <row r="22" spans="1:260" s="155" customFormat="1" ht="13.2">
      <c r="A22" s="164" t="s">
        <v>57</v>
      </c>
      <c r="B22" s="165" t="s">
        <v>51</v>
      </c>
      <c r="C22" s="166">
        <v>3000000</v>
      </c>
      <c r="D22" s="166"/>
      <c r="E22" s="192">
        <v>0</v>
      </c>
      <c r="F22" s="168">
        <v>0</v>
      </c>
      <c r="G22" s="168">
        <v>36300</v>
      </c>
      <c r="H22" s="168">
        <v>0</v>
      </c>
      <c r="I22" s="166">
        <f>C22</f>
        <v>3000000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  <c r="IW22" s="154"/>
      <c r="IX22" s="154"/>
      <c r="IY22" s="154"/>
      <c r="IZ22" s="154"/>
    </row>
    <row r="23" spans="1:260" s="155" customFormat="1" ht="13.2">
      <c r="A23" s="164" t="s">
        <v>58</v>
      </c>
      <c r="B23" s="165" t="s">
        <v>17</v>
      </c>
      <c r="C23" s="166">
        <v>1000000</v>
      </c>
      <c r="D23" s="166"/>
      <c r="E23" s="192">
        <v>0</v>
      </c>
      <c r="F23" s="168"/>
      <c r="G23" s="168"/>
      <c r="H23" s="168"/>
      <c r="I23" s="166">
        <f>C23</f>
        <v>1000000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  <c r="IW23" s="154"/>
      <c r="IX23" s="154"/>
      <c r="IY23" s="154"/>
      <c r="IZ23" s="154"/>
    </row>
    <row r="24" spans="1:260" s="155" customFormat="1" ht="26.4">
      <c r="A24" s="164" t="s">
        <v>59</v>
      </c>
      <c r="B24" s="165" t="s">
        <v>18</v>
      </c>
      <c r="C24" s="166">
        <v>2480000</v>
      </c>
      <c r="D24" s="166"/>
      <c r="E24" s="194">
        <v>201500</v>
      </c>
      <c r="F24" s="168"/>
      <c r="G24" s="168">
        <v>60500</v>
      </c>
      <c r="H24" s="168"/>
      <c r="I24" s="166">
        <f>C24+E24</f>
        <v>2681500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  <c r="IW24" s="154"/>
      <c r="IX24" s="154"/>
      <c r="IY24" s="154"/>
      <c r="IZ24" s="154"/>
    </row>
    <row r="25" spans="1:260" s="155" customFormat="1" ht="13.2">
      <c r="A25" s="164" t="s">
        <v>60</v>
      </c>
      <c r="B25" s="165" t="s">
        <v>19</v>
      </c>
      <c r="C25" s="166">
        <v>150000</v>
      </c>
      <c r="D25" s="166"/>
      <c r="E25" s="192">
        <v>8000</v>
      </c>
      <c r="F25" s="168">
        <v>0</v>
      </c>
      <c r="G25" s="168">
        <v>0</v>
      </c>
      <c r="H25" s="168">
        <v>0</v>
      </c>
      <c r="I25" s="166">
        <v>150000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  <c r="IW25" s="154"/>
      <c r="IX25" s="154"/>
      <c r="IY25" s="154"/>
      <c r="IZ25" s="154"/>
    </row>
    <row r="26" spans="1:260" s="155" customFormat="1" ht="26.4">
      <c r="A26" s="164" t="s">
        <v>61</v>
      </c>
      <c r="B26" s="165" t="s">
        <v>20</v>
      </c>
      <c r="C26" s="166">
        <v>1500000</v>
      </c>
      <c r="D26" s="166"/>
      <c r="E26" s="194">
        <v>897500</v>
      </c>
      <c r="F26" s="168"/>
      <c r="G26" s="168">
        <v>121000</v>
      </c>
      <c r="H26" s="168"/>
      <c r="I26" s="166">
        <f>C26+E26</f>
        <v>2397500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  <c r="IW26" s="154"/>
      <c r="IX26" s="154"/>
      <c r="IY26" s="154"/>
      <c r="IZ26" s="154"/>
    </row>
    <row r="27" spans="1:260" s="155" customFormat="1" ht="13.2">
      <c r="A27" s="164" t="s">
        <v>37</v>
      </c>
      <c r="B27" s="165" t="s">
        <v>21</v>
      </c>
      <c r="C27" s="166">
        <v>180000</v>
      </c>
      <c r="D27" s="166"/>
      <c r="E27" s="195">
        <v>0</v>
      </c>
      <c r="F27" s="168">
        <v>0</v>
      </c>
      <c r="G27" s="168">
        <v>0</v>
      </c>
      <c r="H27" s="168">
        <v>0</v>
      </c>
      <c r="I27" s="166">
        <f>C27</f>
        <v>180000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  <c r="IW27" s="154"/>
      <c r="IX27" s="154"/>
      <c r="IY27" s="154"/>
      <c r="IZ27" s="154"/>
    </row>
    <row r="28" spans="1:260" s="155" customFormat="1" ht="13.2">
      <c r="A28" s="164" t="s">
        <v>38</v>
      </c>
      <c r="B28" s="165" t="s">
        <v>22</v>
      </c>
      <c r="C28" s="166">
        <v>1500000</v>
      </c>
      <c r="D28" s="166"/>
      <c r="E28" s="195">
        <v>19000</v>
      </c>
      <c r="F28" s="168"/>
      <c r="G28" s="168">
        <v>54450</v>
      </c>
      <c r="H28" s="168"/>
      <c r="I28" s="166">
        <f>C28+E28</f>
        <v>1519000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  <c r="IW28" s="154"/>
      <c r="IX28" s="154"/>
      <c r="IY28" s="154"/>
      <c r="IZ28" s="154"/>
    </row>
    <row r="29" spans="1:260" s="155" customFormat="1" ht="13.2">
      <c r="A29" s="253" t="s">
        <v>23</v>
      </c>
      <c r="B29" s="253"/>
      <c r="C29" s="171">
        <f>SUM(C17:C28)</f>
        <v>27110000</v>
      </c>
      <c r="D29" s="166"/>
      <c r="E29" s="173">
        <f>SUM(E17:E28)</f>
        <v>1700000</v>
      </c>
      <c r="F29" s="166">
        <f t="shared" ref="F29" si="1">F28+F27+F18+F16</f>
        <v>0</v>
      </c>
      <c r="G29" s="166">
        <f t="shared" ref="G29" si="2">G28+G27+G18+G16</f>
        <v>671550</v>
      </c>
      <c r="H29" s="166"/>
      <c r="I29" s="171">
        <f>SUM(I17:I28)</f>
        <v>28802000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  <c r="IW29" s="154"/>
      <c r="IX29" s="154"/>
      <c r="IY29" s="154"/>
      <c r="IZ29" s="154"/>
    </row>
    <row r="30" spans="1:260" s="155" customFormat="1" ht="13.8">
      <c r="A30" s="254" t="s">
        <v>52</v>
      </c>
      <c r="B30" s="254"/>
      <c r="C30" s="181">
        <f>C14-C29</f>
        <v>90000</v>
      </c>
      <c r="D30" s="177"/>
      <c r="E30" s="195">
        <f>E14-E29</f>
        <v>0</v>
      </c>
      <c r="F30" s="182">
        <f t="shared" ref="F30" si="3">F14-F29</f>
        <v>0</v>
      </c>
      <c r="G30" s="182">
        <f t="shared" ref="G30:H30" si="4">G14-G29</f>
        <v>55450</v>
      </c>
      <c r="H30" s="182">
        <f t="shared" si="4"/>
        <v>0</v>
      </c>
      <c r="I30" s="171">
        <f>I14-I29</f>
        <v>98000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  <c r="IW30" s="154"/>
      <c r="IX30" s="154"/>
      <c r="IY30" s="154"/>
      <c r="IZ30" s="154"/>
    </row>
    <row r="31" spans="1:260" s="189" customFormat="1" ht="22.95" customHeight="1">
      <c r="A31" s="159" t="s">
        <v>53</v>
      </c>
      <c r="B31" s="184" t="s">
        <v>62</v>
      </c>
      <c r="C31" s="166">
        <v>50000000</v>
      </c>
      <c r="D31" s="183"/>
      <c r="E31" s="183"/>
      <c r="F31" s="184"/>
      <c r="G31" s="184"/>
      <c r="H31" s="184"/>
      <c r="I31" s="183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8"/>
      <c r="DR31" s="188"/>
      <c r="DS31" s="188"/>
      <c r="DT31" s="188"/>
      <c r="DU31" s="188"/>
      <c r="DV31" s="188"/>
      <c r="DW31" s="188"/>
      <c r="DX31" s="188"/>
      <c r="DY31" s="188"/>
      <c r="DZ31" s="188"/>
      <c r="EA31" s="188"/>
      <c r="EB31" s="188"/>
      <c r="EC31" s="188"/>
      <c r="ED31" s="188"/>
      <c r="EE31" s="188"/>
      <c r="EF31" s="188"/>
      <c r="EG31" s="188"/>
      <c r="EH31" s="188"/>
      <c r="EI31" s="188"/>
      <c r="EJ31" s="188"/>
      <c r="EK31" s="188"/>
      <c r="EL31" s="188"/>
      <c r="EM31" s="188"/>
      <c r="EN31" s="188"/>
      <c r="EO31" s="188"/>
      <c r="EP31" s="188"/>
      <c r="EQ31" s="188"/>
      <c r="ER31" s="188"/>
      <c r="ES31" s="188"/>
      <c r="ET31" s="188"/>
      <c r="EU31" s="188"/>
      <c r="EV31" s="188"/>
      <c r="EW31" s="188"/>
      <c r="EX31" s="188"/>
      <c r="EY31" s="188"/>
      <c r="EZ31" s="188"/>
      <c r="FA31" s="188"/>
      <c r="FB31" s="188"/>
      <c r="FC31" s="188"/>
      <c r="FD31" s="188"/>
      <c r="FE31" s="188"/>
      <c r="FF31" s="188"/>
      <c r="FG31" s="188"/>
      <c r="FH31" s="188"/>
      <c r="FI31" s="188"/>
      <c r="FJ31" s="188"/>
      <c r="FK31" s="188"/>
      <c r="FL31" s="188"/>
      <c r="FM31" s="188"/>
      <c r="FN31" s="188"/>
      <c r="FO31" s="188"/>
      <c r="FP31" s="188"/>
      <c r="FQ31" s="188"/>
      <c r="FR31" s="188"/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88"/>
      <c r="GE31" s="188"/>
      <c r="GF31" s="188"/>
      <c r="GG31" s="188"/>
      <c r="GH31" s="188"/>
      <c r="GI31" s="188"/>
      <c r="GJ31" s="188"/>
      <c r="GK31" s="188"/>
      <c r="GL31" s="188"/>
      <c r="GM31" s="188"/>
      <c r="GN31" s="188"/>
      <c r="GO31" s="188"/>
      <c r="GP31" s="188"/>
      <c r="GQ31" s="188"/>
      <c r="GR31" s="188"/>
      <c r="GS31" s="188"/>
      <c r="GT31" s="188"/>
      <c r="GU31" s="188"/>
      <c r="GV31" s="188"/>
      <c r="GW31" s="188"/>
      <c r="GX31" s="188"/>
      <c r="GY31" s="188"/>
      <c r="GZ31" s="188"/>
      <c r="HA31" s="188"/>
      <c r="HB31" s="188"/>
      <c r="HC31" s="188"/>
      <c r="HD31" s="188"/>
      <c r="HE31" s="188"/>
      <c r="HF31" s="188"/>
      <c r="HG31" s="188"/>
      <c r="HH31" s="188"/>
      <c r="HI31" s="188"/>
      <c r="HJ31" s="188"/>
      <c r="HK31" s="188"/>
      <c r="HL31" s="188"/>
      <c r="HM31" s="188"/>
      <c r="HN31" s="188"/>
      <c r="HO31" s="188"/>
      <c r="HP31" s="188"/>
      <c r="HQ31" s="188"/>
      <c r="HR31" s="188"/>
      <c r="HS31" s="188"/>
      <c r="HT31" s="188"/>
      <c r="HU31" s="188"/>
      <c r="HV31" s="188"/>
      <c r="HW31" s="188"/>
      <c r="HX31" s="188"/>
      <c r="HY31" s="188"/>
      <c r="HZ31" s="188"/>
      <c r="IA31" s="188"/>
      <c r="IB31" s="188"/>
      <c r="IC31" s="188"/>
      <c r="ID31" s="188"/>
      <c r="IE31" s="188"/>
      <c r="IF31" s="188"/>
      <c r="IG31" s="188"/>
      <c r="IH31" s="188"/>
      <c r="II31" s="188"/>
      <c r="IJ31" s="188"/>
      <c r="IK31" s="188"/>
      <c r="IL31" s="188"/>
      <c r="IM31" s="188"/>
      <c r="IN31" s="188"/>
      <c r="IO31" s="188"/>
      <c r="IP31" s="188"/>
      <c r="IQ31" s="188"/>
      <c r="IR31" s="188"/>
      <c r="IS31" s="188"/>
      <c r="IT31" s="188"/>
      <c r="IU31" s="188"/>
      <c r="IV31" s="188"/>
      <c r="IW31" s="188"/>
      <c r="IX31" s="188"/>
      <c r="IY31" s="188"/>
      <c r="IZ31" s="188"/>
    </row>
    <row r="34" spans="5:5">
      <c r="E34" s="148" t="s">
        <v>69</v>
      </c>
    </row>
  </sheetData>
  <mergeCells count="11">
    <mergeCell ref="A14:B14"/>
    <mergeCell ref="A29:B29"/>
    <mergeCell ref="A30:B30"/>
    <mergeCell ref="H3:I3"/>
    <mergeCell ref="A5:I5"/>
    <mergeCell ref="A6:I6"/>
    <mergeCell ref="A8:A9"/>
    <mergeCell ref="B8:B9"/>
    <mergeCell ref="C8:D8"/>
    <mergeCell ref="E8:F8"/>
    <mergeCell ref="G8:H8"/>
  </mergeCells>
  <pageMargins left="0.7" right="0.7" top="0.75" bottom="0.75" header="0.3" footer="0.3"/>
  <pageSetup paperSize="9" scale="1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33"/>
  <sheetViews>
    <sheetView topLeftCell="A4" workbookViewId="0">
      <selection activeCell="M21" sqref="M21"/>
    </sheetView>
  </sheetViews>
  <sheetFormatPr defaultColWidth="8.23046875" defaultRowHeight="17.399999999999999"/>
  <cols>
    <col min="1" max="1" width="4.3046875" style="149" customWidth="1"/>
    <col min="2" max="2" width="45.3828125" style="148" customWidth="1"/>
    <col min="3" max="3" width="8.07421875" style="148" bestFit="1" customWidth="1"/>
    <col min="4" max="4" width="7.421875E-2" style="148" customWidth="1"/>
    <col min="5" max="5" width="11.07421875" style="148" hidden="1" customWidth="1"/>
    <col min="6" max="6" width="1" style="148" hidden="1" customWidth="1"/>
    <col min="7" max="7" width="7.765625" style="148" bestFit="1" customWidth="1"/>
    <col min="8" max="8" width="3.3046875" style="148" bestFit="1" customWidth="1"/>
    <col min="9" max="9" width="44.3046875" style="148" customWidth="1"/>
    <col min="10" max="10" width="13.23046875" style="148" customWidth="1"/>
    <col min="11" max="260" width="8.23046875" style="148" customWidth="1"/>
    <col min="261" max="16384" width="8.23046875" style="140"/>
  </cols>
  <sheetData>
    <row r="1" spans="1:263" s="141" customFormat="1" ht="22.2" customHeight="1">
      <c r="A1" s="142"/>
      <c r="B1" s="143"/>
      <c r="C1" s="143"/>
      <c r="D1" s="143"/>
      <c r="E1" s="143"/>
      <c r="F1" s="143"/>
      <c r="G1" s="143"/>
      <c r="H1" s="143"/>
      <c r="I1" s="143" t="s">
        <v>66</v>
      </c>
      <c r="J1" s="143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  <c r="IW1" s="144"/>
      <c r="IX1" s="144"/>
      <c r="IY1" s="144"/>
      <c r="IZ1" s="144"/>
    </row>
    <row r="2" spans="1:263" s="141" customFormat="1" ht="33.6" customHeight="1">
      <c r="A2" s="142"/>
      <c r="B2" s="143"/>
      <c r="C2" s="143"/>
      <c r="D2" s="143"/>
      <c r="E2" s="143"/>
      <c r="F2" s="143"/>
      <c r="G2" s="143"/>
      <c r="H2" s="143"/>
      <c r="I2" s="197" t="s">
        <v>74</v>
      </c>
      <c r="J2" s="143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</row>
    <row r="3" spans="1:263" s="141" customFormat="1" ht="46.2" customHeight="1">
      <c r="A3" s="142"/>
      <c r="B3" s="145"/>
      <c r="C3" s="145"/>
      <c r="D3" s="145"/>
      <c r="E3" s="146"/>
      <c r="F3" s="146"/>
      <c r="G3" s="147"/>
      <c r="H3" s="251"/>
      <c r="I3" s="251"/>
      <c r="J3" s="147"/>
      <c r="K3" s="143"/>
      <c r="L3" s="143"/>
      <c r="M3" s="143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</row>
    <row r="4" spans="1:263" s="155" customFormat="1" ht="22.2" customHeight="1">
      <c r="A4" s="152"/>
      <c r="B4" s="153"/>
      <c r="C4" s="153"/>
      <c r="D4" s="153"/>
      <c r="E4" s="156"/>
      <c r="F4" s="156"/>
      <c r="G4" s="156"/>
      <c r="H4" s="156"/>
      <c r="I4" s="156"/>
      <c r="J4" s="153"/>
      <c r="K4" s="156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</row>
    <row r="5" spans="1:263" s="151" customFormat="1" ht="22.95" customHeight="1">
      <c r="A5" s="252" t="s">
        <v>65</v>
      </c>
      <c r="B5" s="252"/>
      <c r="C5" s="252"/>
      <c r="D5" s="252"/>
      <c r="E5" s="252"/>
      <c r="F5" s="252"/>
      <c r="G5" s="252"/>
      <c r="H5" s="252"/>
      <c r="I5" s="252"/>
      <c r="J5" s="185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  <c r="IW5" s="150"/>
      <c r="IX5" s="150"/>
      <c r="IY5" s="150"/>
      <c r="IZ5" s="150"/>
    </row>
    <row r="6" spans="1:263" s="187" customFormat="1" ht="18.600000000000001" customHeight="1">
      <c r="A6" s="255" t="s">
        <v>72</v>
      </c>
      <c r="B6" s="255"/>
      <c r="C6" s="255"/>
      <c r="D6" s="255"/>
      <c r="E6" s="255"/>
      <c r="F6" s="255"/>
      <c r="G6" s="255"/>
      <c r="H6" s="255"/>
      <c r="I6" s="255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  <c r="IW6" s="186"/>
      <c r="IX6" s="186"/>
      <c r="IY6" s="186"/>
      <c r="IZ6" s="186"/>
    </row>
    <row r="7" spans="1:263" s="155" customFormat="1" ht="15" customHeight="1">
      <c r="A7" s="152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  <c r="IW7" s="154"/>
      <c r="IX7" s="154"/>
      <c r="IY7" s="154"/>
      <c r="IZ7" s="154"/>
    </row>
    <row r="8" spans="1:263" s="155" customFormat="1" ht="32.4" customHeight="1">
      <c r="A8" s="256" t="s">
        <v>2</v>
      </c>
      <c r="B8" s="257" t="s">
        <v>3</v>
      </c>
      <c r="C8" s="257"/>
      <c r="D8" s="257"/>
      <c r="E8" s="257" t="s">
        <v>5</v>
      </c>
      <c r="F8" s="257"/>
      <c r="G8" s="257"/>
      <c r="H8" s="257"/>
      <c r="I8" s="190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  <c r="IW8" s="154"/>
      <c r="IX8" s="154"/>
      <c r="IY8" s="154"/>
      <c r="IZ8" s="154"/>
    </row>
    <row r="9" spans="1:263" s="155" customFormat="1" ht="18.600000000000001" customHeight="1">
      <c r="A9" s="256"/>
      <c r="B9" s="257"/>
      <c r="C9" s="110" t="s">
        <v>25</v>
      </c>
      <c r="D9" s="110"/>
      <c r="E9" s="110" t="s">
        <v>25</v>
      </c>
      <c r="F9" s="110"/>
      <c r="G9" s="110" t="s">
        <v>25</v>
      </c>
      <c r="H9" s="110"/>
      <c r="I9" s="110" t="s">
        <v>25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</row>
    <row r="10" spans="1:263" s="155" customFormat="1" ht="13.8">
      <c r="A10" s="159"/>
      <c r="B10" s="160" t="s">
        <v>8</v>
      </c>
      <c r="C10" s="161"/>
      <c r="D10" s="161"/>
      <c r="E10" s="162"/>
      <c r="F10" s="162"/>
      <c r="G10" s="162"/>
      <c r="H10" s="162"/>
      <c r="I10" s="16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</row>
    <row r="11" spans="1:263" s="155" customFormat="1" ht="13.2">
      <c r="A11" s="164">
        <v>1</v>
      </c>
      <c r="B11" s="165" t="s">
        <v>9</v>
      </c>
      <c r="C11" s="166">
        <v>16000000</v>
      </c>
      <c r="D11" s="166"/>
      <c r="E11" s="191">
        <v>1700000</v>
      </c>
      <c r="F11" s="168"/>
      <c r="G11" s="168">
        <v>545500</v>
      </c>
      <c r="H11" s="168"/>
      <c r="I11" s="166">
        <v>17500000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  <c r="IW11" s="154"/>
      <c r="IX11" s="154"/>
      <c r="IY11" s="154"/>
      <c r="IZ11" s="154"/>
    </row>
    <row r="12" spans="1:263" s="155" customFormat="1" ht="13.2">
      <c r="A12" s="164">
        <v>2</v>
      </c>
      <c r="B12" s="165" t="s">
        <v>10</v>
      </c>
      <c r="C12" s="166">
        <v>9100000</v>
      </c>
      <c r="D12" s="166"/>
      <c r="E12" s="192">
        <v>0</v>
      </c>
      <c r="F12" s="168"/>
      <c r="G12" s="168">
        <v>121000</v>
      </c>
      <c r="H12" s="168"/>
      <c r="I12" s="166">
        <v>8600000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  <c r="IW12" s="154"/>
      <c r="IX12" s="154"/>
      <c r="IY12" s="154"/>
      <c r="IZ12" s="154"/>
    </row>
    <row r="13" spans="1:263" s="155" customFormat="1" ht="13.2">
      <c r="A13" s="164">
        <v>3</v>
      </c>
      <c r="B13" s="165" t="s">
        <v>11</v>
      </c>
      <c r="C13" s="166">
        <v>2100000</v>
      </c>
      <c r="D13" s="166"/>
      <c r="E13" s="192">
        <v>0</v>
      </c>
      <c r="F13" s="168"/>
      <c r="G13" s="168">
        <v>60500</v>
      </c>
      <c r="H13" s="168"/>
      <c r="I13" s="166">
        <v>2500000</v>
      </c>
      <c r="J13" s="170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  <c r="IW13" s="154"/>
      <c r="IX13" s="154"/>
      <c r="IY13" s="154"/>
      <c r="IZ13" s="154"/>
    </row>
    <row r="14" spans="1:263" s="155" customFormat="1" ht="13.2">
      <c r="A14" s="253" t="s">
        <v>12</v>
      </c>
      <c r="B14" s="253"/>
      <c r="C14" s="171">
        <f>SUM(C11:C13)</f>
        <v>27200000</v>
      </c>
      <c r="D14" s="172"/>
      <c r="E14" s="173">
        <f>SUM(E11:E13)</f>
        <v>1700000</v>
      </c>
      <c r="F14" s="173"/>
      <c r="G14" s="173">
        <f>SUM(G11:G13)</f>
        <v>727000</v>
      </c>
      <c r="H14" s="174"/>
      <c r="I14" s="172">
        <f>SUM(I11:I13)</f>
        <v>28600000</v>
      </c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  <c r="IW14" s="154"/>
      <c r="IX14" s="154"/>
      <c r="IY14" s="154"/>
      <c r="IZ14" s="154"/>
    </row>
    <row r="15" spans="1:263" s="155" customFormat="1" ht="25.95" customHeight="1">
      <c r="A15" s="175" t="s">
        <v>64</v>
      </c>
      <c r="B15" s="176" t="s">
        <v>13</v>
      </c>
      <c r="C15" s="177"/>
      <c r="D15" s="177"/>
      <c r="E15" s="182"/>
      <c r="F15" s="176"/>
      <c r="G15" s="176"/>
      <c r="H15" s="176"/>
      <c r="I15" s="177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  <c r="IW15" s="154"/>
      <c r="IX15" s="154"/>
      <c r="IY15" s="154"/>
      <c r="IZ15" s="154"/>
    </row>
    <row r="16" spans="1:263" s="155" customFormat="1" ht="13.2">
      <c r="A16" s="164">
        <v>1</v>
      </c>
      <c r="B16" s="165" t="s">
        <v>26</v>
      </c>
      <c r="C16" s="166"/>
      <c r="D16" s="166"/>
      <c r="E16" s="193"/>
      <c r="F16" s="168">
        <f>F17</f>
        <v>0</v>
      </c>
      <c r="G16" s="168">
        <f t="shared" ref="G16:H16" si="0">G17</f>
        <v>0</v>
      </c>
      <c r="H16" s="168">
        <f t="shared" si="0"/>
        <v>0</v>
      </c>
      <c r="I16" s="166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</row>
    <row r="17" spans="1:260" s="155" customFormat="1" ht="13.2">
      <c r="A17" s="164" t="s">
        <v>40</v>
      </c>
      <c r="B17" s="178" t="s">
        <v>42</v>
      </c>
      <c r="C17" s="166">
        <v>5000000</v>
      </c>
      <c r="D17" s="166"/>
      <c r="E17" s="192">
        <v>0</v>
      </c>
      <c r="F17" s="168">
        <v>0</v>
      </c>
      <c r="G17" s="168">
        <v>0</v>
      </c>
      <c r="H17" s="168">
        <v>0</v>
      </c>
      <c r="I17" s="166">
        <v>5000000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  <c r="IW17" s="154"/>
      <c r="IX17" s="154"/>
      <c r="IY17" s="154"/>
      <c r="IZ17" s="154"/>
    </row>
    <row r="18" spans="1:260" s="155" customFormat="1" ht="13.2">
      <c r="A18" s="164">
        <v>2</v>
      </c>
      <c r="B18" s="165" t="s">
        <v>46</v>
      </c>
      <c r="C18" s="166"/>
      <c r="D18" s="166"/>
      <c r="E18" s="193"/>
      <c r="F18" s="168"/>
      <c r="G18" s="168">
        <v>617100</v>
      </c>
      <c r="H18" s="168"/>
      <c r="I18" s="166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  <c r="IW18" s="154"/>
      <c r="IX18" s="154"/>
      <c r="IY18" s="154"/>
      <c r="IZ18" s="154"/>
    </row>
    <row r="19" spans="1:260" s="155" customFormat="1" ht="13.2">
      <c r="A19" s="164" t="s">
        <v>31</v>
      </c>
      <c r="B19" s="165" t="s">
        <v>15</v>
      </c>
      <c r="C19" s="166">
        <v>10100000</v>
      </c>
      <c r="D19" s="166"/>
      <c r="E19" s="194">
        <v>524000</v>
      </c>
      <c r="F19" s="168"/>
      <c r="G19" s="168">
        <v>399300</v>
      </c>
      <c r="H19" s="168"/>
      <c r="I19" s="166">
        <v>11000000</v>
      </c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  <c r="IW19" s="154"/>
      <c r="IX19" s="154"/>
      <c r="IY19" s="154"/>
      <c r="IZ19" s="154"/>
    </row>
    <row r="20" spans="1:260" s="155" customFormat="1" ht="13.2">
      <c r="A20" s="164" t="s">
        <v>32</v>
      </c>
      <c r="B20" s="165" t="s">
        <v>55</v>
      </c>
      <c r="C20" s="166"/>
      <c r="D20" s="166"/>
      <c r="E20" s="193"/>
      <c r="F20" s="168"/>
      <c r="G20" s="168"/>
      <c r="H20" s="168"/>
      <c r="I20" s="166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  <c r="IW20" s="154"/>
      <c r="IX20" s="154"/>
      <c r="IY20" s="154"/>
      <c r="IZ20" s="154"/>
    </row>
    <row r="21" spans="1:260" s="155" customFormat="1" ht="13.2">
      <c r="A21" s="164" t="s">
        <v>73</v>
      </c>
      <c r="B21" s="165" t="s">
        <v>50</v>
      </c>
      <c r="C21" s="166">
        <v>2200000</v>
      </c>
      <c r="D21" s="166"/>
      <c r="E21" s="192">
        <v>50000</v>
      </c>
      <c r="F21" s="168">
        <v>0</v>
      </c>
      <c r="G21" s="168">
        <v>0</v>
      </c>
      <c r="H21" s="168">
        <v>0</v>
      </c>
      <c r="I21" s="166">
        <v>2500000</v>
      </c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  <c r="IW21" s="154"/>
      <c r="IX21" s="154"/>
      <c r="IY21" s="154"/>
      <c r="IZ21" s="154"/>
    </row>
    <row r="22" spans="1:260" s="155" customFormat="1" ht="13.2">
      <c r="A22" s="164" t="s">
        <v>57</v>
      </c>
      <c r="B22" s="165" t="s">
        <v>51</v>
      </c>
      <c r="C22" s="166">
        <v>3000000</v>
      </c>
      <c r="D22" s="166"/>
      <c r="E22" s="192">
        <v>0</v>
      </c>
      <c r="F22" s="168">
        <v>0</v>
      </c>
      <c r="G22" s="168">
        <v>36300</v>
      </c>
      <c r="H22" s="168">
        <v>0</v>
      </c>
      <c r="I22" s="166">
        <f>C22</f>
        <v>3000000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  <c r="IW22" s="154"/>
      <c r="IX22" s="154"/>
      <c r="IY22" s="154"/>
      <c r="IZ22" s="154"/>
    </row>
    <row r="23" spans="1:260" s="155" customFormat="1" ht="13.2">
      <c r="A23" s="164" t="s">
        <v>58</v>
      </c>
      <c r="B23" s="165" t="s">
        <v>17</v>
      </c>
      <c r="C23" s="166">
        <v>1000000</v>
      </c>
      <c r="D23" s="166"/>
      <c r="E23" s="192">
        <v>0</v>
      </c>
      <c r="F23" s="168"/>
      <c r="G23" s="168"/>
      <c r="H23" s="168"/>
      <c r="I23" s="166">
        <v>500000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  <c r="IW23" s="154"/>
      <c r="IX23" s="154"/>
      <c r="IY23" s="154"/>
      <c r="IZ23" s="154"/>
    </row>
    <row r="24" spans="1:260" s="155" customFormat="1" ht="26.4">
      <c r="A24" s="164" t="s">
        <v>59</v>
      </c>
      <c r="B24" s="165" t="s">
        <v>18</v>
      </c>
      <c r="C24" s="166">
        <v>2480000</v>
      </c>
      <c r="D24" s="166"/>
      <c r="E24" s="194">
        <v>201500</v>
      </c>
      <c r="F24" s="168"/>
      <c r="G24" s="168">
        <v>60500</v>
      </c>
      <c r="H24" s="168"/>
      <c r="I24" s="166">
        <f>C24+E24</f>
        <v>2681500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  <c r="IW24" s="154"/>
      <c r="IX24" s="154"/>
      <c r="IY24" s="154"/>
      <c r="IZ24" s="154"/>
    </row>
    <row r="25" spans="1:260" s="155" customFormat="1" ht="13.2">
      <c r="A25" s="164" t="s">
        <v>60</v>
      </c>
      <c r="B25" s="165" t="s">
        <v>19</v>
      </c>
      <c r="C25" s="166">
        <v>150000</v>
      </c>
      <c r="D25" s="166"/>
      <c r="E25" s="192">
        <v>8000</v>
      </c>
      <c r="F25" s="168">
        <v>0</v>
      </c>
      <c r="G25" s="168">
        <v>0</v>
      </c>
      <c r="H25" s="168">
        <v>0</v>
      </c>
      <c r="I25" s="166">
        <v>150000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  <c r="IW25" s="154"/>
      <c r="IX25" s="154"/>
      <c r="IY25" s="154"/>
      <c r="IZ25" s="154"/>
    </row>
    <row r="26" spans="1:260" s="155" customFormat="1" ht="26.4">
      <c r="A26" s="164" t="s">
        <v>61</v>
      </c>
      <c r="B26" s="165" t="s">
        <v>20</v>
      </c>
      <c r="C26" s="166">
        <v>1500000</v>
      </c>
      <c r="D26" s="166"/>
      <c r="E26" s="194">
        <v>897500</v>
      </c>
      <c r="F26" s="168"/>
      <c r="G26" s="168">
        <v>121000</v>
      </c>
      <c r="H26" s="168"/>
      <c r="I26" s="166">
        <f>C26+E26</f>
        <v>2397500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  <c r="IW26" s="154"/>
      <c r="IX26" s="154"/>
      <c r="IY26" s="154"/>
      <c r="IZ26" s="154"/>
    </row>
    <row r="27" spans="1:260" s="155" customFormat="1" ht="13.2">
      <c r="A27" s="164" t="s">
        <v>37</v>
      </c>
      <c r="B27" s="165" t="s">
        <v>21</v>
      </c>
      <c r="C27" s="166">
        <v>180000</v>
      </c>
      <c r="D27" s="166"/>
      <c r="E27" s="195">
        <v>0</v>
      </c>
      <c r="F27" s="168">
        <v>0</v>
      </c>
      <c r="G27" s="168">
        <v>0</v>
      </c>
      <c r="H27" s="168">
        <v>0</v>
      </c>
      <c r="I27" s="166">
        <f>C27</f>
        <v>180000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  <c r="IW27" s="154"/>
      <c r="IX27" s="154"/>
      <c r="IY27" s="154"/>
      <c r="IZ27" s="154"/>
    </row>
    <row r="28" spans="1:260" s="155" customFormat="1" ht="13.2">
      <c r="A28" s="164" t="s">
        <v>38</v>
      </c>
      <c r="B28" s="165" t="s">
        <v>22</v>
      </c>
      <c r="C28" s="166">
        <v>1500000</v>
      </c>
      <c r="D28" s="166"/>
      <c r="E28" s="195">
        <v>19000</v>
      </c>
      <c r="F28" s="168"/>
      <c r="G28" s="168">
        <v>54450</v>
      </c>
      <c r="H28" s="168"/>
      <c r="I28" s="166">
        <v>1000000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  <c r="IW28" s="154"/>
      <c r="IX28" s="154"/>
      <c r="IY28" s="154"/>
      <c r="IZ28" s="154"/>
    </row>
    <row r="29" spans="1:260" s="155" customFormat="1" ht="13.2">
      <c r="A29" s="253" t="s">
        <v>23</v>
      </c>
      <c r="B29" s="253"/>
      <c r="C29" s="171">
        <f>SUM(C17:C28)</f>
        <v>27110000</v>
      </c>
      <c r="D29" s="166"/>
      <c r="E29" s="173">
        <f>SUM(E17:E28)</f>
        <v>1700000</v>
      </c>
      <c r="F29" s="166">
        <f t="shared" ref="F29:G29" si="1">F28+F27+F18+F16</f>
        <v>0</v>
      </c>
      <c r="G29" s="166">
        <f t="shared" si="1"/>
        <v>671550</v>
      </c>
      <c r="H29" s="166"/>
      <c r="I29" s="171">
        <f>SUM(I17:I28)</f>
        <v>28409000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  <c r="IW29" s="154"/>
      <c r="IX29" s="154"/>
      <c r="IY29" s="154"/>
      <c r="IZ29" s="154"/>
    </row>
    <row r="30" spans="1:260" s="155" customFormat="1" ht="13.8">
      <c r="A30" s="254" t="s">
        <v>52</v>
      </c>
      <c r="B30" s="254"/>
      <c r="C30" s="181">
        <f>C14-C29</f>
        <v>90000</v>
      </c>
      <c r="D30" s="177"/>
      <c r="E30" s="195">
        <f>E14-E29</f>
        <v>0</v>
      </c>
      <c r="F30" s="182">
        <f t="shared" ref="F30:H30" si="2">F14-F29</f>
        <v>0</v>
      </c>
      <c r="G30" s="182">
        <f t="shared" si="2"/>
        <v>55450</v>
      </c>
      <c r="H30" s="182">
        <f t="shared" si="2"/>
        <v>0</v>
      </c>
      <c r="I30" s="171">
        <f>I14-I29</f>
        <v>191000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  <c r="IW30" s="154"/>
      <c r="IX30" s="154"/>
      <c r="IY30" s="154"/>
      <c r="IZ30" s="154"/>
    </row>
    <row r="33" spans="5:5">
      <c r="E33" s="148" t="s">
        <v>69</v>
      </c>
    </row>
  </sheetData>
  <mergeCells count="11">
    <mergeCell ref="A14:B14"/>
    <mergeCell ref="A29:B29"/>
    <mergeCell ref="A30:B30"/>
    <mergeCell ref="H3:I3"/>
    <mergeCell ref="A5:I5"/>
    <mergeCell ref="A6:I6"/>
    <mergeCell ref="A8:A9"/>
    <mergeCell ref="B8:B9"/>
    <mergeCell ref="C8:D8"/>
    <mergeCell ref="E8:F8"/>
    <mergeCell ref="G8:H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C35"/>
  <sheetViews>
    <sheetView tabSelected="1" topLeftCell="A16" workbookViewId="0">
      <selection activeCell="H3" sqref="H3:I3"/>
    </sheetView>
  </sheetViews>
  <sheetFormatPr defaultColWidth="8.23046875" defaultRowHeight="17.399999999999999"/>
  <cols>
    <col min="1" max="1" width="4.3046875" style="149" customWidth="1"/>
    <col min="2" max="2" width="45.3828125" style="148" customWidth="1"/>
    <col min="3" max="3" width="8.07421875" style="148" hidden="1" customWidth="1"/>
    <col min="4" max="4" width="7.421875E-2" style="148" hidden="1" customWidth="1"/>
    <col min="5" max="5" width="11.07421875" style="148" hidden="1" customWidth="1"/>
    <col min="6" max="6" width="1" style="148" hidden="1" customWidth="1"/>
    <col min="7" max="7" width="0.3046875" style="148" customWidth="1"/>
    <col min="8" max="8" width="3.07421875" style="148" hidden="1" customWidth="1"/>
    <col min="9" max="9" width="48.53515625" style="148" customWidth="1"/>
    <col min="10" max="10" width="13.23046875" style="148" customWidth="1"/>
    <col min="11" max="260" width="8.23046875" style="148" customWidth="1"/>
    <col min="261" max="16384" width="8.23046875" style="140"/>
  </cols>
  <sheetData>
    <row r="1" spans="1:263" s="141" customFormat="1" ht="22.2" customHeight="1">
      <c r="A1" s="142"/>
      <c r="B1" s="143"/>
      <c r="C1" s="143"/>
      <c r="D1" s="143"/>
      <c r="E1" s="143"/>
      <c r="F1" s="143"/>
      <c r="G1" s="143"/>
      <c r="H1" s="143"/>
      <c r="I1" s="143" t="s">
        <v>66</v>
      </c>
      <c r="J1" s="143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  <c r="IU1" s="144"/>
      <c r="IV1" s="144"/>
      <c r="IW1" s="144"/>
      <c r="IX1" s="144"/>
      <c r="IY1" s="144"/>
      <c r="IZ1" s="144"/>
    </row>
    <row r="2" spans="1:263" s="141" customFormat="1" ht="33.6" customHeight="1">
      <c r="A2" s="142"/>
      <c r="B2" s="143"/>
      <c r="C2" s="143"/>
      <c r="D2" s="143"/>
      <c r="E2" s="143"/>
      <c r="F2" s="143"/>
      <c r="G2" s="143"/>
      <c r="H2" s="143"/>
      <c r="I2" s="197" t="s">
        <v>79</v>
      </c>
      <c r="J2" s="143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  <c r="IU2" s="144"/>
      <c r="IV2" s="144"/>
      <c r="IW2" s="144"/>
      <c r="IX2" s="144"/>
      <c r="IY2" s="144"/>
      <c r="IZ2" s="144"/>
    </row>
    <row r="3" spans="1:263" s="141" customFormat="1" ht="46.2" customHeight="1">
      <c r="A3" s="142"/>
      <c r="B3" s="145"/>
      <c r="C3" s="145"/>
      <c r="D3" s="145"/>
      <c r="E3" s="146"/>
      <c r="F3" s="146"/>
      <c r="G3" s="147"/>
      <c r="H3" s="251"/>
      <c r="I3" s="251"/>
      <c r="J3" s="147"/>
      <c r="K3" s="143"/>
      <c r="L3" s="143"/>
      <c r="M3" s="143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44"/>
      <c r="IW3" s="144"/>
      <c r="IX3" s="144"/>
      <c r="IY3" s="144"/>
      <c r="IZ3" s="144"/>
      <c r="JA3" s="144"/>
      <c r="JB3" s="144"/>
      <c r="JC3" s="144"/>
    </row>
    <row r="4" spans="1:263" s="155" customFormat="1" ht="22.2" customHeight="1">
      <c r="A4" s="152"/>
      <c r="B4" s="153"/>
      <c r="C4" s="153"/>
      <c r="D4" s="153"/>
      <c r="E4" s="156"/>
      <c r="F4" s="156"/>
      <c r="G4" s="156"/>
      <c r="H4" s="156"/>
      <c r="I4" s="156"/>
      <c r="J4" s="153"/>
      <c r="K4" s="156"/>
      <c r="L4" s="153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  <c r="IW4" s="154"/>
      <c r="IX4" s="154"/>
      <c r="IY4" s="154"/>
      <c r="IZ4" s="154"/>
      <c r="JA4" s="154"/>
      <c r="JB4" s="154"/>
    </row>
    <row r="5" spans="1:263" s="151" customFormat="1" ht="22.95" customHeight="1">
      <c r="A5" s="252" t="s">
        <v>65</v>
      </c>
      <c r="B5" s="252"/>
      <c r="C5" s="252"/>
      <c r="D5" s="252"/>
      <c r="E5" s="252"/>
      <c r="F5" s="252"/>
      <c r="G5" s="252"/>
      <c r="H5" s="252"/>
      <c r="I5" s="252"/>
      <c r="J5" s="185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  <c r="IW5" s="150"/>
      <c r="IX5" s="150"/>
      <c r="IY5" s="150"/>
      <c r="IZ5" s="150"/>
    </row>
    <row r="6" spans="1:263" s="187" customFormat="1" ht="18.600000000000001" customHeight="1">
      <c r="A6" s="255" t="s">
        <v>75</v>
      </c>
      <c r="B6" s="255"/>
      <c r="C6" s="255"/>
      <c r="D6" s="255"/>
      <c r="E6" s="255"/>
      <c r="F6" s="255"/>
      <c r="G6" s="255"/>
      <c r="H6" s="255"/>
      <c r="I6" s="255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  <c r="IW6" s="186"/>
      <c r="IX6" s="186"/>
      <c r="IY6" s="186"/>
      <c r="IZ6" s="186"/>
    </row>
    <row r="7" spans="1:263" s="155" customFormat="1" ht="15" customHeight="1">
      <c r="A7" s="152"/>
      <c r="B7" s="157"/>
      <c r="C7" s="157"/>
      <c r="D7" s="157"/>
      <c r="E7" s="157"/>
      <c r="F7" s="157"/>
      <c r="G7" s="157"/>
      <c r="H7" s="157"/>
      <c r="I7" s="153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  <c r="IR7" s="154"/>
      <c r="IS7" s="154"/>
      <c r="IT7" s="154"/>
      <c r="IU7" s="154"/>
      <c r="IV7" s="154"/>
      <c r="IW7" s="154"/>
      <c r="IX7" s="154"/>
      <c r="IY7" s="154"/>
      <c r="IZ7" s="154"/>
    </row>
    <row r="8" spans="1:263" s="155" customFormat="1" ht="32.4" customHeight="1">
      <c r="A8" s="256" t="s">
        <v>2</v>
      </c>
      <c r="B8" s="257" t="s">
        <v>3</v>
      </c>
      <c r="C8" s="257"/>
      <c r="D8" s="257"/>
      <c r="E8" s="257" t="s">
        <v>5</v>
      </c>
      <c r="F8" s="257"/>
      <c r="G8" s="257"/>
      <c r="H8" s="257"/>
      <c r="I8" s="196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  <c r="IR8" s="154"/>
      <c r="IS8" s="154"/>
      <c r="IT8" s="154"/>
      <c r="IU8" s="154"/>
      <c r="IV8" s="154"/>
      <c r="IW8" s="154"/>
      <c r="IX8" s="154"/>
      <c r="IY8" s="154"/>
      <c r="IZ8" s="154"/>
    </row>
    <row r="9" spans="1:263" s="155" customFormat="1" ht="18.600000000000001" customHeight="1">
      <c r="A9" s="256"/>
      <c r="B9" s="257"/>
      <c r="C9" s="110" t="s">
        <v>25</v>
      </c>
      <c r="D9" s="110"/>
      <c r="E9" s="110" t="s">
        <v>25</v>
      </c>
      <c r="F9" s="110"/>
      <c r="G9" s="110" t="s">
        <v>25</v>
      </c>
      <c r="H9" s="110"/>
      <c r="I9" s="110" t="s">
        <v>25</v>
      </c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  <c r="IR9" s="154"/>
      <c r="IS9" s="154"/>
      <c r="IT9" s="154"/>
      <c r="IU9" s="154"/>
      <c r="IV9" s="154"/>
      <c r="IW9" s="154"/>
      <c r="IX9" s="154"/>
      <c r="IY9" s="154"/>
      <c r="IZ9" s="154"/>
    </row>
    <row r="10" spans="1:263" s="155" customFormat="1" ht="13.8">
      <c r="A10" s="159"/>
      <c r="B10" s="160" t="s">
        <v>8</v>
      </c>
      <c r="C10" s="161"/>
      <c r="D10" s="161"/>
      <c r="E10" s="162"/>
      <c r="F10" s="162"/>
      <c r="G10" s="162"/>
      <c r="H10" s="162"/>
      <c r="I10" s="16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</row>
    <row r="11" spans="1:263" s="155" customFormat="1" ht="13.2">
      <c r="A11" s="164">
        <v>1</v>
      </c>
      <c r="B11" s="165" t="s">
        <v>9</v>
      </c>
      <c r="C11" s="166">
        <v>16000000</v>
      </c>
      <c r="D11" s="166"/>
      <c r="E11" s="191">
        <v>1700000</v>
      </c>
      <c r="F11" s="168"/>
      <c r="G11" s="168">
        <v>545500</v>
      </c>
      <c r="H11" s="168"/>
      <c r="I11" s="166">
        <v>17500000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  <c r="IR11" s="154"/>
      <c r="IS11" s="154"/>
      <c r="IT11" s="154"/>
      <c r="IU11" s="154"/>
      <c r="IV11" s="154"/>
      <c r="IW11" s="154"/>
      <c r="IX11" s="154"/>
      <c r="IY11" s="154"/>
      <c r="IZ11" s="154"/>
    </row>
    <row r="12" spans="1:263" s="155" customFormat="1" ht="13.2">
      <c r="A12" s="164">
        <v>2</v>
      </c>
      <c r="B12" s="165" t="s">
        <v>10</v>
      </c>
      <c r="C12" s="166">
        <v>9100000</v>
      </c>
      <c r="D12" s="166"/>
      <c r="E12" s="192">
        <v>0</v>
      </c>
      <c r="F12" s="168"/>
      <c r="G12" s="168">
        <v>121000</v>
      </c>
      <c r="H12" s="168"/>
      <c r="I12" s="166">
        <v>10600000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  <c r="IR12" s="154"/>
      <c r="IS12" s="154"/>
      <c r="IT12" s="154"/>
      <c r="IU12" s="154"/>
      <c r="IV12" s="154"/>
      <c r="IW12" s="154"/>
      <c r="IX12" s="154"/>
      <c r="IY12" s="154"/>
      <c r="IZ12" s="154"/>
    </row>
    <row r="13" spans="1:263" s="155" customFormat="1" ht="13.2">
      <c r="A13" s="164">
        <v>3</v>
      </c>
      <c r="B13" s="165" t="s">
        <v>76</v>
      </c>
      <c r="C13" s="166"/>
      <c r="D13" s="166"/>
      <c r="E13" s="192"/>
      <c r="F13" s="168"/>
      <c r="G13" s="168"/>
      <c r="H13" s="168"/>
      <c r="I13" s="166">
        <v>50000000</v>
      </c>
      <c r="J13" s="170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  <c r="IR13" s="154"/>
      <c r="IS13" s="154"/>
      <c r="IT13" s="154"/>
      <c r="IU13" s="154"/>
      <c r="IV13" s="154"/>
      <c r="IW13" s="154"/>
      <c r="IX13" s="154"/>
      <c r="IY13" s="154"/>
      <c r="IZ13" s="154"/>
    </row>
    <row r="14" spans="1:263" s="155" customFormat="1" ht="13.2">
      <c r="A14" s="164" t="s">
        <v>38</v>
      </c>
      <c r="B14" s="165" t="s">
        <v>22</v>
      </c>
      <c r="I14" s="198">
        <v>8500000</v>
      </c>
      <c r="J14" s="170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  <c r="IR14" s="154"/>
      <c r="IS14" s="154"/>
      <c r="IT14" s="154"/>
      <c r="IU14" s="154"/>
      <c r="IV14" s="154"/>
      <c r="IW14" s="154"/>
      <c r="IX14" s="154"/>
      <c r="IY14" s="154"/>
      <c r="IZ14" s="154"/>
    </row>
    <row r="15" spans="1:263" s="155" customFormat="1" ht="13.2">
      <c r="A15" s="253" t="s">
        <v>12</v>
      </c>
      <c r="B15" s="253"/>
      <c r="C15" s="171">
        <f>SUM(C11:C13)</f>
        <v>25100000</v>
      </c>
      <c r="D15" s="172"/>
      <c r="E15" s="173">
        <f>SUM(E11:E13)</f>
        <v>1700000</v>
      </c>
      <c r="F15" s="173"/>
      <c r="G15" s="173">
        <f>SUM(G11:G13)</f>
        <v>666500</v>
      </c>
      <c r="H15" s="174"/>
      <c r="I15" s="172">
        <f>SUM(I11:I14)</f>
        <v>86600000</v>
      </c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  <c r="IR15" s="154"/>
      <c r="IS15" s="154"/>
      <c r="IT15" s="154"/>
      <c r="IU15" s="154"/>
      <c r="IV15" s="154"/>
      <c r="IW15" s="154"/>
      <c r="IX15" s="154"/>
      <c r="IY15" s="154"/>
      <c r="IZ15" s="154"/>
    </row>
    <row r="16" spans="1:263" s="155" customFormat="1" ht="25.95" customHeight="1">
      <c r="A16" s="175" t="s">
        <v>64</v>
      </c>
      <c r="B16" s="176" t="s">
        <v>13</v>
      </c>
      <c r="C16" s="177"/>
      <c r="D16" s="177"/>
      <c r="E16" s="182"/>
      <c r="F16" s="176"/>
      <c r="G16" s="176"/>
      <c r="H16" s="176"/>
      <c r="I16" s="177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  <c r="IW16" s="154"/>
      <c r="IX16" s="154"/>
      <c r="IY16" s="154"/>
      <c r="IZ16" s="154"/>
    </row>
    <row r="17" spans="1:260" s="155" customFormat="1" ht="13.2">
      <c r="A17" s="164">
        <v>1</v>
      </c>
      <c r="B17" s="165" t="s">
        <v>26</v>
      </c>
      <c r="C17" s="166"/>
      <c r="D17" s="166"/>
      <c r="E17" s="193"/>
      <c r="F17" s="168">
        <f>F18</f>
        <v>0</v>
      </c>
      <c r="G17" s="168">
        <f t="shared" ref="G17:H17" si="0">G18</f>
        <v>0</v>
      </c>
      <c r="H17" s="168">
        <f t="shared" si="0"/>
        <v>0</v>
      </c>
      <c r="I17" s="166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  <c r="IR17" s="154"/>
      <c r="IS17" s="154"/>
      <c r="IT17" s="154"/>
      <c r="IU17" s="154"/>
      <c r="IV17" s="154"/>
      <c r="IW17" s="154"/>
      <c r="IX17" s="154"/>
      <c r="IY17" s="154"/>
      <c r="IZ17" s="154"/>
    </row>
    <row r="18" spans="1:260" s="155" customFormat="1" ht="13.2">
      <c r="A18" s="164" t="s">
        <v>40</v>
      </c>
      <c r="B18" s="178" t="s">
        <v>42</v>
      </c>
      <c r="C18" s="166">
        <v>5000000</v>
      </c>
      <c r="D18" s="166"/>
      <c r="E18" s="192">
        <v>0</v>
      </c>
      <c r="F18" s="168">
        <v>0</v>
      </c>
      <c r="G18" s="168">
        <v>0</v>
      </c>
      <c r="H18" s="168">
        <v>0</v>
      </c>
      <c r="I18" s="166">
        <v>9000000</v>
      </c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  <c r="IR18" s="154"/>
      <c r="IS18" s="154"/>
      <c r="IT18" s="154"/>
      <c r="IU18" s="154"/>
      <c r="IV18" s="154"/>
      <c r="IW18" s="154"/>
      <c r="IX18" s="154"/>
      <c r="IY18" s="154"/>
      <c r="IZ18" s="154"/>
    </row>
    <row r="19" spans="1:260" s="155" customFormat="1" ht="13.2">
      <c r="A19" s="164">
        <v>2</v>
      </c>
      <c r="B19" s="165" t="s">
        <v>46</v>
      </c>
      <c r="C19" s="166"/>
      <c r="D19" s="166"/>
      <c r="E19" s="193"/>
      <c r="F19" s="168"/>
      <c r="G19" s="168">
        <v>617100</v>
      </c>
      <c r="H19" s="168"/>
      <c r="I19" s="166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  <c r="IR19" s="154"/>
      <c r="IS19" s="154"/>
      <c r="IT19" s="154"/>
      <c r="IU19" s="154"/>
      <c r="IV19" s="154"/>
      <c r="IW19" s="154"/>
      <c r="IX19" s="154"/>
      <c r="IY19" s="154"/>
      <c r="IZ19" s="154"/>
    </row>
    <row r="20" spans="1:260" s="155" customFormat="1" ht="13.2">
      <c r="A20" s="164" t="s">
        <v>31</v>
      </c>
      <c r="B20" s="165" t="s">
        <v>15</v>
      </c>
      <c r="C20" s="166">
        <v>10100000</v>
      </c>
      <c r="D20" s="166"/>
      <c r="E20" s="194">
        <v>524000</v>
      </c>
      <c r="F20" s="168"/>
      <c r="G20" s="168">
        <v>399300</v>
      </c>
      <c r="H20" s="168"/>
      <c r="I20" s="166">
        <v>11000000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  <c r="IR20" s="154"/>
      <c r="IS20" s="154"/>
      <c r="IT20" s="154"/>
      <c r="IU20" s="154"/>
      <c r="IV20" s="154"/>
      <c r="IW20" s="154"/>
      <c r="IX20" s="154"/>
      <c r="IY20" s="154"/>
      <c r="IZ20" s="154"/>
    </row>
    <row r="21" spans="1:260" s="155" customFormat="1" ht="13.2">
      <c r="A21" s="164" t="s">
        <v>32</v>
      </c>
      <c r="B21" s="165" t="s">
        <v>55</v>
      </c>
      <c r="C21" s="166"/>
      <c r="D21" s="166"/>
      <c r="E21" s="193"/>
      <c r="F21" s="168"/>
      <c r="G21" s="168"/>
      <c r="H21" s="168"/>
      <c r="I21" s="166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  <c r="IR21" s="154"/>
      <c r="IS21" s="154"/>
      <c r="IT21" s="154"/>
      <c r="IU21" s="154"/>
      <c r="IV21" s="154"/>
      <c r="IW21" s="154"/>
      <c r="IX21" s="154"/>
      <c r="IY21" s="154"/>
      <c r="IZ21" s="154"/>
    </row>
    <row r="22" spans="1:260" s="155" customFormat="1" ht="13.2">
      <c r="A22" s="164" t="s">
        <v>73</v>
      </c>
      <c r="B22" s="165" t="s">
        <v>50</v>
      </c>
      <c r="C22" s="166">
        <v>2200000</v>
      </c>
      <c r="D22" s="166"/>
      <c r="E22" s="192">
        <v>50000</v>
      </c>
      <c r="F22" s="168">
        <v>0</v>
      </c>
      <c r="G22" s="168">
        <v>0</v>
      </c>
      <c r="H22" s="168">
        <v>0</v>
      </c>
      <c r="I22" s="166">
        <v>3500000</v>
      </c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  <c r="IR22" s="154"/>
      <c r="IS22" s="154"/>
      <c r="IT22" s="154"/>
      <c r="IU22" s="154"/>
      <c r="IV22" s="154"/>
      <c r="IW22" s="154"/>
      <c r="IX22" s="154"/>
      <c r="IY22" s="154"/>
      <c r="IZ22" s="154"/>
    </row>
    <row r="23" spans="1:260" s="155" customFormat="1" ht="13.2">
      <c r="A23" s="164" t="s">
        <v>57</v>
      </c>
      <c r="B23" s="165" t="s">
        <v>51</v>
      </c>
      <c r="C23" s="166">
        <v>3000000</v>
      </c>
      <c r="D23" s="166"/>
      <c r="E23" s="192">
        <v>0</v>
      </c>
      <c r="F23" s="168">
        <v>0</v>
      </c>
      <c r="G23" s="168">
        <v>36300</v>
      </c>
      <c r="H23" s="168">
        <v>0</v>
      </c>
      <c r="I23" s="166">
        <v>2500000</v>
      </c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  <c r="IR23" s="154"/>
      <c r="IS23" s="154"/>
      <c r="IT23" s="154"/>
      <c r="IU23" s="154"/>
      <c r="IV23" s="154"/>
      <c r="IW23" s="154"/>
      <c r="IX23" s="154"/>
      <c r="IY23" s="154"/>
      <c r="IZ23" s="154"/>
    </row>
    <row r="24" spans="1:260" s="155" customFormat="1" ht="13.2">
      <c r="A24" s="164" t="s">
        <v>58</v>
      </c>
      <c r="B24" s="165" t="s">
        <v>17</v>
      </c>
      <c r="C24" s="166">
        <v>1000000</v>
      </c>
      <c r="D24" s="166"/>
      <c r="E24" s="192">
        <v>0</v>
      </c>
      <c r="F24" s="168"/>
      <c r="G24" s="168"/>
      <c r="H24" s="168"/>
      <c r="I24" s="166">
        <v>1500000</v>
      </c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4"/>
      <c r="FO24" s="154"/>
      <c r="FP24" s="154"/>
      <c r="FQ24" s="154"/>
      <c r="FR24" s="154"/>
      <c r="FS24" s="154"/>
      <c r="FT24" s="154"/>
      <c r="FU24" s="154"/>
      <c r="FV24" s="154"/>
      <c r="FW24" s="154"/>
      <c r="FX24" s="154"/>
      <c r="FY24" s="154"/>
      <c r="FZ24" s="154"/>
      <c r="GA24" s="154"/>
      <c r="GB24" s="154"/>
      <c r="GC24" s="154"/>
      <c r="GD24" s="154"/>
      <c r="GE24" s="154"/>
      <c r="GF24" s="154"/>
      <c r="GG24" s="154"/>
      <c r="GH24" s="154"/>
      <c r="GI24" s="154"/>
      <c r="GJ24" s="154"/>
      <c r="GK24" s="154"/>
      <c r="GL24" s="154"/>
      <c r="GM24" s="154"/>
      <c r="GN24" s="154"/>
      <c r="GO24" s="154"/>
      <c r="GP24" s="154"/>
      <c r="GQ24" s="154"/>
      <c r="GR24" s="154"/>
      <c r="GS24" s="154"/>
      <c r="GT24" s="154"/>
      <c r="GU24" s="154"/>
      <c r="GV24" s="154"/>
      <c r="GW24" s="154"/>
      <c r="GX24" s="154"/>
      <c r="GY24" s="154"/>
      <c r="GZ24" s="154"/>
      <c r="HA24" s="154"/>
      <c r="HB24" s="154"/>
      <c r="HC24" s="154"/>
      <c r="HD24" s="154"/>
      <c r="HE24" s="154"/>
      <c r="HF24" s="154"/>
      <c r="HG24" s="154"/>
      <c r="HH24" s="154"/>
      <c r="HI24" s="154"/>
      <c r="HJ24" s="154"/>
      <c r="HK24" s="154"/>
      <c r="HL24" s="154"/>
      <c r="HM24" s="154"/>
      <c r="HN24" s="154"/>
      <c r="HO24" s="154"/>
      <c r="HP24" s="154"/>
      <c r="HQ24" s="154"/>
      <c r="HR24" s="154"/>
      <c r="HS24" s="154"/>
      <c r="HT24" s="154"/>
      <c r="HU24" s="154"/>
      <c r="HV24" s="154"/>
      <c r="HW24" s="154"/>
      <c r="HX24" s="154"/>
      <c r="HY24" s="154"/>
      <c r="HZ24" s="154"/>
      <c r="IA24" s="154"/>
      <c r="IB24" s="154"/>
      <c r="IC24" s="154"/>
      <c r="ID24" s="154"/>
      <c r="IE24" s="154"/>
      <c r="IF24" s="154"/>
      <c r="IG24" s="154"/>
      <c r="IH24" s="154"/>
      <c r="II24" s="154"/>
      <c r="IJ24" s="154"/>
      <c r="IK24" s="154"/>
      <c r="IL24" s="154"/>
      <c r="IM24" s="154"/>
      <c r="IN24" s="154"/>
      <c r="IO24" s="154"/>
      <c r="IP24" s="154"/>
      <c r="IQ24" s="154"/>
      <c r="IR24" s="154"/>
      <c r="IS24" s="154"/>
      <c r="IT24" s="154"/>
      <c r="IU24" s="154"/>
      <c r="IV24" s="154"/>
      <c r="IW24" s="154"/>
      <c r="IX24" s="154"/>
      <c r="IY24" s="154"/>
      <c r="IZ24" s="154"/>
    </row>
    <row r="25" spans="1:260" s="155" customFormat="1" ht="26.4">
      <c r="A25" s="164" t="s">
        <v>59</v>
      </c>
      <c r="B25" s="165" t="s">
        <v>18</v>
      </c>
      <c r="C25" s="166">
        <v>2480000</v>
      </c>
      <c r="D25" s="166"/>
      <c r="E25" s="194">
        <v>201500</v>
      </c>
      <c r="F25" s="168"/>
      <c r="G25" s="168">
        <v>60500</v>
      </c>
      <c r="H25" s="168"/>
      <c r="I25" s="166">
        <v>1690000</v>
      </c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154"/>
      <c r="DJ25" s="154"/>
      <c r="DK25" s="154"/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4"/>
      <c r="ER25" s="154"/>
      <c r="ES25" s="154"/>
      <c r="ET25" s="154"/>
      <c r="EU25" s="154"/>
      <c r="EV25" s="154"/>
      <c r="EW25" s="154"/>
      <c r="EX25" s="154"/>
      <c r="EY25" s="154"/>
      <c r="EZ25" s="154"/>
      <c r="FA25" s="154"/>
      <c r="FB25" s="154"/>
      <c r="FC25" s="154"/>
      <c r="FD25" s="154"/>
      <c r="FE25" s="154"/>
      <c r="FF25" s="154"/>
      <c r="FG25" s="154"/>
      <c r="FH25" s="154"/>
      <c r="FI25" s="154"/>
      <c r="FJ25" s="154"/>
      <c r="FK25" s="154"/>
      <c r="FL25" s="154"/>
      <c r="FM25" s="154"/>
      <c r="FN25" s="154"/>
      <c r="FO25" s="154"/>
      <c r="FP25" s="154"/>
      <c r="FQ25" s="154"/>
      <c r="FR25" s="154"/>
      <c r="FS25" s="154"/>
      <c r="FT25" s="154"/>
      <c r="FU25" s="154"/>
      <c r="FV25" s="154"/>
      <c r="FW25" s="154"/>
      <c r="FX25" s="154"/>
      <c r="FY25" s="154"/>
      <c r="FZ25" s="154"/>
      <c r="GA25" s="154"/>
      <c r="GB25" s="154"/>
      <c r="GC25" s="154"/>
      <c r="GD25" s="154"/>
      <c r="GE25" s="154"/>
      <c r="GF25" s="154"/>
      <c r="GG25" s="154"/>
      <c r="GH25" s="154"/>
      <c r="GI25" s="154"/>
      <c r="GJ25" s="154"/>
      <c r="GK25" s="154"/>
      <c r="GL25" s="154"/>
      <c r="GM25" s="154"/>
      <c r="GN25" s="154"/>
      <c r="GO25" s="154"/>
      <c r="GP25" s="154"/>
      <c r="GQ25" s="154"/>
      <c r="GR25" s="154"/>
      <c r="GS25" s="154"/>
      <c r="GT25" s="154"/>
      <c r="GU25" s="154"/>
      <c r="GV25" s="154"/>
      <c r="GW25" s="154"/>
      <c r="GX25" s="154"/>
      <c r="GY25" s="154"/>
      <c r="GZ25" s="154"/>
      <c r="HA25" s="154"/>
      <c r="HB25" s="154"/>
      <c r="HC25" s="154"/>
      <c r="HD25" s="154"/>
      <c r="HE25" s="154"/>
      <c r="HF25" s="154"/>
      <c r="HG25" s="154"/>
      <c r="HH25" s="154"/>
      <c r="HI25" s="154"/>
      <c r="HJ25" s="154"/>
      <c r="HK25" s="154"/>
      <c r="HL25" s="154"/>
      <c r="HM25" s="154"/>
      <c r="HN25" s="154"/>
      <c r="HO25" s="154"/>
      <c r="HP25" s="154"/>
      <c r="HQ25" s="154"/>
      <c r="HR25" s="154"/>
      <c r="HS25" s="154"/>
      <c r="HT25" s="154"/>
      <c r="HU25" s="154"/>
      <c r="HV25" s="154"/>
      <c r="HW25" s="154"/>
      <c r="HX25" s="154"/>
      <c r="HY25" s="154"/>
      <c r="HZ25" s="154"/>
      <c r="IA25" s="154"/>
      <c r="IB25" s="154"/>
      <c r="IC25" s="154"/>
      <c r="ID25" s="154"/>
      <c r="IE25" s="154"/>
      <c r="IF25" s="154"/>
      <c r="IG25" s="154"/>
      <c r="IH25" s="154"/>
      <c r="II25" s="154"/>
      <c r="IJ25" s="154"/>
      <c r="IK25" s="154"/>
      <c r="IL25" s="154"/>
      <c r="IM25" s="154"/>
      <c r="IN25" s="154"/>
      <c r="IO25" s="154"/>
      <c r="IP25" s="154"/>
      <c r="IQ25" s="154"/>
      <c r="IR25" s="154"/>
      <c r="IS25" s="154"/>
      <c r="IT25" s="154"/>
      <c r="IU25" s="154"/>
      <c r="IV25" s="154"/>
      <c r="IW25" s="154"/>
      <c r="IX25" s="154"/>
      <c r="IY25" s="154"/>
      <c r="IZ25" s="154"/>
    </row>
    <row r="26" spans="1:260" s="155" customFormat="1" ht="13.2">
      <c r="A26" s="164" t="s">
        <v>60</v>
      </c>
      <c r="B26" s="165" t="s">
        <v>19</v>
      </c>
      <c r="C26" s="166">
        <v>150000</v>
      </c>
      <c r="D26" s="166"/>
      <c r="E26" s="192">
        <v>8000</v>
      </c>
      <c r="F26" s="168">
        <v>0</v>
      </c>
      <c r="G26" s="168">
        <v>0</v>
      </c>
      <c r="H26" s="168">
        <v>0</v>
      </c>
      <c r="I26" s="166">
        <v>150000</v>
      </c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154"/>
      <c r="DJ26" s="154"/>
      <c r="DK26" s="154"/>
      <c r="DL26" s="154"/>
      <c r="DM26" s="154"/>
      <c r="DN26" s="154"/>
      <c r="DO26" s="154"/>
      <c r="DP26" s="154"/>
      <c r="DQ26" s="154"/>
      <c r="DR26" s="154"/>
      <c r="DS26" s="154"/>
      <c r="DT26" s="154"/>
      <c r="DU26" s="154"/>
      <c r="DV26" s="154"/>
      <c r="DW26" s="154"/>
      <c r="DX26" s="154"/>
      <c r="DY26" s="154"/>
      <c r="DZ26" s="154"/>
      <c r="EA26" s="154"/>
      <c r="EB26" s="154"/>
      <c r="EC26" s="154"/>
      <c r="ED26" s="154"/>
      <c r="EE26" s="154"/>
      <c r="EF26" s="154"/>
      <c r="EG26" s="154"/>
      <c r="EH26" s="154"/>
      <c r="EI26" s="154"/>
      <c r="EJ26" s="154"/>
      <c r="EK26" s="154"/>
      <c r="EL26" s="154"/>
      <c r="EM26" s="154"/>
      <c r="EN26" s="154"/>
      <c r="EO26" s="154"/>
      <c r="EP26" s="154"/>
      <c r="EQ26" s="154"/>
      <c r="ER26" s="154"/>
      <c r="ES26" s="154"/>
      <c r="ET26" s="154"/>
      <c r="EU26" s="154"/>
      <c r="EV26" s="154"/>
      <c r="EW26" s="154"/>
      <c r="EX26" s="154"/>
      <c r="EY26" s="154"/>
      <c r="EZ26" s="154"/>
      <c r="FA26" s="154"/>
      <c r="FB26" s="154"/>
      <c r="FC26" s="154"/>
      <c r="FD26" s="154"/>
      <c r="FE26" s="154"/>
      <c r="FF26" s="154"/>
      <c r="FG26" s="154"/>
      <c r="FH26" s="154"/>
      <c r="FI26" s="154"/>
      <c r="FJ26" s="154"/>
      <c r="FK26" s="154"/>
      <c r="FL26" s="154"/>
      <c r="FM26" s="154"/>
      <c r="FN26" s="154"/>
      <c r="FO26" s="154"/>
      <c r="FP26" s="154"/>
      <c r="FQ26" s="154"/>
      <c r="FR26" s="154"/>
      <c r="FS26" s="154"/>
      <c r="FT26" s="154"/>
      <c r="FU26" s="154"/>
      <c r="FV26" s="154"/>
      <c r="FW26" s="154"/>
      <c r="FX26" s="154"/>
      <c r="FY26" s="154"/>
      <c r="FZ26" s="154"/>
      <c r="GA26" s="154"/>
      <c r="GB26" s="154"/>
      <c r="GC26" s="154"/>
      <c r="GD26" s="154"/>
      <c r="GE26" s="154"/>
      <c r="GF26" s="154"/>
      <c r="GG26" s="154"/>
      <c r="GH26" s="154"/>
      <c r="GI26" s="154"/>
      <c r="GJ26" s="154"/>
      <c r="GK26" s="154"/>
      <c r="GL26" s="154"/>
      <c r="GM26" s="154"/>
      <c r="GN26" s="154"/>
      <c r="GO26" s="154"/>
      <c r="GP26" s="154"/>
      <c r="GQ26" s="154"/>
      <c r="GR26" s="154"/>
      <c r="GS26" s="154"/>
      <c r="GT26" s="154"/>
      <c r="GU26" s="154"/>
      <c r="GV26" s="154"/>
      <c r="GW26" s="154"/>
      <c r="GX26" s="154"/>
      <c r="GY26" s="154"/>
      <c r="GZ26" s="154"/>
      <c r="HA26" s="154"/>
      <c r="HB26" s="154"/>
      <c r="HC26" s="154"/>
      <c r="HD26" s="154"/>
      <c r="HE26" s="154"/>
      <c r="HF26" s="154"/>
      <c r="HG26" s="154"/>
      <c r="HH26" s="154"/>
      <c r="HI26" s="154"/>
      <c r="HJ26" s="154"/>
      <c r="HK26" s="154"/>
      <c r="HL26" s="154"/>
      <c r="HM26" s="154"/>
      <c r="HN26" s="154"/>
      <c r="HO26" s="154"/>
      <c r="HP26" s="154"/>
      <c r="HQ26" s="154"/>
      <c r="HR26" s="154"/>
      <c r="HS26" s="154"/>
      <c r="HT26" s="154"/>
      <c r="HU26" s="154"/>
      <c r="HV26" s="154"/>
      <c r="HW26" s="154"/>
      <c r="HX26" s="154"/>
      <c r="HY26" s="154"/>
      <c r="HZ26" s="154"/>
      <c r="IA26" s="154"/>
      <c r="IB26" s="154"/>
      <c r="IC26" s="154"/>
      <c r="ID26" s="154"/>
      <c r="IE26" s="154"/>
      <c r="IF26" s="154"/>
      <c r="IG26" s="154"/>
      <c r="IH26" s="154"/>
      <c r="II26" s="154"/>
      <c r="IJ26" s="154"/>
      <c r="IK26" s="154"/>
      <c r="IL26" s="154"/>
      <c r="IM26" s="154"/>
      <c r="IN26" s="154"/>
      <c r="IO26" s="154"/>
      <c r="IP26" s="154"/>
      <c r="IQ26" s="154"/>
      <c r="IR26" s="154"/>
      <c r="IS26" s="154"/>
      <c r="IT26" s="154"/>
      <c r="IU26" s="154"/>
      <c r="IV26" s="154"/>
      <c r="IW26" s="154"/>
      <c r="IX26" s="154"/>
      <c r="IY26" s="154"/>
      <c r="IZ26" s="154"/>
    </row>
    <row r="27" spans="1:260" s="155" customFormat="1" ht="26.4">
      <c r="A27" s="164" t="s">
        <v>61</v>
      </c>
      <c r="B27" s="165" t="s">
        <v>20</v>
      </c>
      <c r="C27" s="166">
        <v>1500000</v>
      </c>
      <c r="D27" s="166"/>
      <c r="E27" s="194">
        <v>897500</v>
      </c>
      <c r="F27" s="168"/>
      <c r="G27" s="168">
        <v>121000</v>
      </c>
      <c r="H27" s="168"/>
      <c r="I27" s="166">
        <v>5000000</v>
      </c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4"/>
      <c r="DY27" s="154"/>
      <c r="DZ27" s="154"/>
      <c r="EA27" s="154"/>
      <c r="EB27" s="154"/>
      <c r="EC27" s="154"/>
      <c r="ED27" s="154"/>
      <c r="EE27" s="154"/>
      <c r="EF27" s="154"/>
      <c r="EG27" s="154"/>
      <c r="EH27" s="154"/>
      <c r="EI27" s="154"/>
      <c r="EJ27" s="154"/>
      <c r="EK27" s="154"/>
      <c r="EL27" s="154"/>
      <c r="EM27" s="154"/>
      <c r="EN27" s="154"/>
      <c r="EO27" s="154"/>
      <c r="EP27" s="154"/>
      <c r="EQ27" s="154"/>
      <c r="ER27" s="154"/>
      <c r="ES27" s="154"/>
      <c r="ET27" s="154"/>
      <c r="EU27" s="154"/>
      <c r="EV27" s="154"/>
      <c r="EW27" s="154"/>
      <c r="EX27" s="154"/>
      <c r="EY27" s="154"/>
      <c r="EZ27" s="154"/>
      <c r="FA27" s="154"/>
      <c r="FB27" s="154"/>
      <c r="FC27" s="154"/>
      <c r="FD27" s="154"/>
      <c r="FE27" s="154"/>
      <c r="FF27" s="154"/>
      <c r="FG27" s="154"/>
      <c r="FH27" s="154"/>
      <c r="FI27" s="154"/>
      <c r="FJ27" s="154"/>
      <c r="FK27" s="154"/>
      <c r="FL27" s="154"/>
      <c r="FM27" s="154"/>
      <c r="FN27" s="154"/>
      <c r="FO27" s="154"/>
      <c r="FP27" s="154"/>
      <c r="FQ27" s="154"/>
      <c r="FR27" s="154"/>
      <c r="FS27" s="154"/>
      <c r="FT27" s="154"/>
      <c r="FU27" s="154"/>
      <c r="FV27" s="154"/>
      <c r="FW27" s="154"/>
      <c r="FX27" s="154"/>
      <c r="FY27" s="154"/>
      <c r="FZ27" s="154"/>
      <c r="GA27" s="154"/>
      <c r="GB27" s="154"/>
      <c r="GC27" s="154"/>
      <c r="GD27" s="154"/>
      <c r="GE27" s="154"/>
      <c r="GF27" s="154"/>
      <c r="GG27" s="154"/>
      <c r="GH27" s="154"/>
      <c r="GI27" s="154"/>
      <c r="GJ27" s="154"/>
      <c r="GK27" s="154"/>
      <c r="GL27" s="154"/>
      <c r="GM27" s="154"/>
      <c r="GN27" s="154"/>
      <c r="GO27" s="154"/>
      <c r="GP27" s="154"/>
      <c r="GQ27" s="154"/>
      <c r="GR27" s="154"/>
      <c r="GS27" s="154"/>
      <c r="GT27" s="154"/>
      <c r="GU27" s="154"/>
      <c r="GV27" s="154"/>
      <c r="GW27" s="154"/>
      <c r="GX27" s="154"/>
      <c r="GY27" s="154"/>
      <c r="GZ27" s="154"/>
      <c r="HA27" s="154"/>
      <c r="HB27" s="154"/>
      <c r="HC27" s="154"/>
      <c r="HD27" s="154"/>
      <c r="HE27" s="154"/>
      <c r="HF27" s="154"/>
      <c r="HG27" s="154"/>
      <c r="HH27" s="154"/>
      <c r="HI27" s="154"/>
      <c r="HJ27" s="154"/>
      <c r="HK27" s="154"/>
      <c r="HL27" s="154"/>
      <c r="HM27" s="154"/>
      <c r="HN27" s="154"/>
      <c r="HO27" s="154"/>
      <c r="HP27" s="154"/>
      <c r="HQ27" s="154"/>
      <c r="HR27" s="154"/>
      <c r="HS27" s="154"/>
      <c r="HT27" s="154"/>
      <c r="HU27" s="154"/>
      <c r="HV27" s="154"/>
      <c r="HW27" s="154"/>
      <c r="HX27" s="154"/>
      <c r="HY27" s="154"/>
      <c r="HZ27" s="154"/>
      <c r="IA27" s="154"/>
      <c r="IB27" s="154"/>
      <c r="IC27" s="154"/>
      <c r="ID27" s="154"/>
      <c r="IE27" s="154"/>
      <c r="IF27" s="154"/>
      <c r="IG27" s="154"/>
      <c r="IH27" s="154"/>
      <c r="II27" s="154"/>
      <c r="IJ27" s="154"/>
      <c r="IK27" s="154"/>
      <c r="IL27" s="154"/>
      <c r="IM27" s="154"/>
      <c r="IN27" s="154"/>
      <c r="IO27" s="154"/>
      <c r="IP27" s="154"/>
      <c r="IQ27" s="154"/>
      <c r="IR27" s="154"/>
      <c r="IS27" s="154"/>
      <c r="IT27" s="154"/>
      <c r="IU27" s="154"/>
      <c r="IV27" s="154"/>
      <c r="IW27" s="154"/>
      <c r="IX27" s="154"/>
      <c r="IY27" s="154"/>
      <c r="IZ27" s="154"/>
    </row>
    <row r="28" spans="1:260" s="155" customFormat="1" ht="13.2">
      <c r="A28" s="164" t="s">
        <v>78</v>
      </c>
      <c r="B28" s="165" t="s">
        <v>77</v>
      </c>
      <c r="C28" s="166"/>
      <c r="D28" s="166"/>
      <c r="E28" s="195"/>
      <c r="F28" s="168"/>
      <c r="G28" s="168"/>
      <c r="H28" s="168"/>
      <c r="I28" s="166">
        <v>50000000</v>
      </c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154"/>
      <c r="DJ28" s="154"/>
      <c r="DK28" s="154"/>
      <c r="DL28" s="154"/>
      <c r="DM28" s="154"/>
      <c r="DN28" s="154"/>
      <c r="DO28" s="154"/>
      <c r="DP28" s="154"/>
      <c r="DQ28" s="154"/>
      <c r="DR28" s="154"/>
      <c r="DS28" s="154"/>
      <c r="DT28" s="154"/>
      <c r="DU28" s="154"/>
      <c r="DV28" s="154"/>
      <c r="DW28" s="154"/>
      <c r="DX28" s="154"/>
      <c r="DY28" s="154"/>
      <c r="DZ28" s="154"/>
      <c r="EA28" s="154"/>
      <c r="EB28" s="154"/>
      <c r="EC28" s="154"/>
      <c r="ED28" s="154"/>
      <c r="EE28" s="154"/>
      <c r="EF28" s="154"/>
      <c r="EG28" s="154"/>
      <c r="EH28" s="154"/>
      <c r="EI28" s="154"/>
      <c r="EJ28" s="154"/>
      <c r="EK28" s="154"/>
      <c r="EL28" s="154"/>
      <c r="EM28" s="154"/>
      <c r="EN28" s="154"/>
      <c r="EO28" s="154"/>
      <c r="EP28" s="154"/>
      <c r="EQ28" s="154"/>
      <c r="ER28" s="154"/>
      <c r="ES28" s="154"/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4"/>
      <c r="FF28" s="154"/>
      <c r="FG28" s="154"/>
      <c r="FH28" s="154"/>
      <c r="FI28" s="154"/>
      <c r="FJ28" s="154"/>
      <c r="FK28" s="154"/>
      <c r="FL28" s="154"/>
      <c r="FM28" s="154"/>
      <c r="FN28" s="154"/>
      <c r="FO28" s="154"/>
      <c r="FP28" s="154"/>
      <c r="FQ28" s="154"/>
      <c r="FR28" s="154"/>
      <c r="FS28" s="154"/>
      <c r="FT28" s="154"/>
      <c r="FU28" s="154"/>
      <c r="FV28" s="154"/>
      <c r="FW28" s="154"/>
      <c r="FX28" s="154"/>
      <c r="FY28" s="154"/>
      <c r="FZ28" s="154"/>
      <c r="GA28" s="154"/>
      <c r="GB28" s="154"/>
      <c r="GC28" s="154"/>
      <c r="GD28" s="154"/>
      <c r="GE28" s="154"/>
      <c r="GF28" s="154"/>
      <c r="GG28" s="154"/>
      <c r="GH28" s="154"/>
      <c r="GI28" s="154"/>
      <c r="GJ28" s="154"/>
      <c r="GK28" s="154"/>
      <c r="GL28" s="154"/>
      <c r="GM28" s="154"/>
      <c r="GN28" s="154"/>
      <c r="GO28" s="154"/>
      <c r="GP28" s="154"/>
      <c r="GQ28" s="154"/>
      <c r="GR28" s="154"/>
      <c r="GS28" s="154"/>
      <c r="GT28" s="154"/>
      <c r="GU28" s="154"/>
      <c r="GV28" s="154"/>
      <c r="GW28" s="154"/>
      <c r="GX28" s="154"/>
      <c r="GY28" s="154"/>
      <c r="GZ28" s="154"/>
      <c r="HA28" s="154"/>
      <c r="HB28" s="154"/>
      <c r="HC28" s="154"/>
      <c r="HD28" s="154"/>
      <c r="HE28" s="154"/>
      <c r="HF28" s="154"/>
      <c r="HG28" s="154"/>
      <c r="HH28" s="154"/>
      <c r="HI28" s="154"/>
      <c r="HJ28" s="154"/>
      <c r="HK28" s="154"/>
      <c r="HL28" s="154"/>
      <c r="HM28" s="154"/>
      <c r="HN28" s="154"/>
      <c r="HO28" s="154"/>
      <c r="HP28" s="154"/>
      <c r="HQ28" s="154"/>
      <c r="HR28" s="154"/>
      <c r="HS28" s="154"/>
      <c r="HT28" s="154"/>
      <c r="HU28" s="154"/>
      <c r="HV28" s="154"/>
      <c r="HW28" s="154"/>
      <c r="HX28" s="154"/>
      <c r="HY28" s="154"/>
      <c r="HZ28" s="154"/>
      <c r="IA28" s="154"/>
      <c r="IB28" s="154"/>
      <c r="IC28" s="154"/>
      <c r="ID28" s="154"/>
      <c r="IE28" s="154"/>
      <c r="IF28" s="154"/>
      <c r="IG28" s="154"/>
      <c r="IH28" s="154"/>
      <c r="II28" s="154"/>
      <c r="IJ28" s="154"/>
      <c r="IK28" s="154"/>
      <c r="IL28" s="154"/>
      <c r="IM28" s="154"/>
      <c r="IN28" s="154"/>
      <c r="IO28" s="154"/>
      <c r="IP28" s="154"/>
      <c r="IQ28" s="154"/>
      <c r="IR28" s="154"/>
      <c r="IS28" s="154"/>
      <c r="IT28" s="154"/>
      <c r="IU28" s="154"/>
      <c r="IV28" s="154"/>
      <c r="IW28" s="154"/>
      <c r="IX28" s="154"/>
      <c r="IY28" s="154"/>
      <c r="IZ28" s="154"/>
    </row>
    <row r="29" spans="1:260" s="155" customFormat="1" ht="13.2">
      <c r="A29" s="164" t="s">
        <v>37</v>
      </c>
      <c r="B29" s="165" t="s">
        <v>21</v>
      </c>
      <c r="C29" s="166">
        <v>180000</v>
      </c>
      <c r="D29" s="166"/>
      <c r="E29" s="195">
        <v>0</v>
      </c>
      <c r="F29" s="168">
        <v>0</v>
      </c>
      <c r="G29" s="168">
        <v>0</v>
      </c>
      <c r="H29" s="168">
        <v>0</v>
      </c>
      <c r="I29" s="166">
        <v>1000000</v>
      </c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154"/>
      <c r="DJ29" s="154"/>
      <c r="DK29" s="154"/>
      <c r="DL29" s="154"/>
      <c r="DM29" s="154"/>
      <c r="DN29" s="154"/>
      <c r="DO29" s="154"/>
      <c r="DP29" s="154"/>
      <c r="DQ29" s="154"/>
      <c r="DR29" s="154"/>
      <c r="DS29" s="154"/>
      <c r="DT29" s="154"/>
      <c r="DU29" s="154"/>
      <c r="DV29" s="154"/>
      <c r="DW29" s="154"/>
      <c r="DX29" s="154"/>
      <c r="DY29" s="154"/>
      <c r="DZ29" s="154"/>
      <c r="EA29" s="154"/>
      <c r="EB29" s="154"/>
      <c r="EC29" s="154"/>
      <c r="ED29" s="154"/>
      <c r="EE29" s="154"/>
      <c r="EF29" s="154"/>
      <c r="EG29" s="154"/>
      <c r="EH29" s="154"/>
      <c r="EI29" s="154"/>
      <c r="EJ29" s="154"/>
      <c r="EK29" s="154"/>
      <c r="EL29" s="154"/>
      <c r="EM29" s="154"/>
      <c r="EN29" s="154"/>
      <c r="EO29" s="154"/>
      <c r="EP29" s="154"/>
      <c r="EQ29" s="154"/>
      <c r="ER29" s="154"/>
      <c r="ES29" s="154"/>
      <c r="ET29" s="154"/>
      <c r="EU29" s="154"/>
      <c r="EV29" s="154"/>
      <c r="EW29" s="154"/>
      <c r="EX29" s="154"/>
      <c r="EY29" s="154"/>
      <c r="EZ29" s="154"/>
      <c r="FA29" s="154"/>
      <c r="FB29" s="154"/>
      <c r="FC29" s="154"/>
      <c r="FD29" s="154"/>
      <c r="FE29" s="154"/>
      <c r="FF29" s="154"/>
      <c r="FG29" s="154"/>
      <c r="FH29" s="154"/>
      <c r="FI29" s="154"/>
      <c r="FJ29" s="154"/>
      <c r="FK29" s="154"/>
      <c r="FL29" s="154"/>
      <c r="FM29" s="154"/>
      <c r="FN29" s="154"/>
      <c r="FO29" s="154"/>
      <c r="FP29" s="154"/>
      <c r="FQ29" s="154"/>
      <c r="FR29" s="154"/>
      <c r="FS29" s="154"/>
      <c r="FT29" s="154"/>
      <c r="FU29" s="154"/>
      <c r="FV29" s="154"/>
      <c r="FW29" s="154"/>
      <c r="FX29" s="154"/>
      <c r="FY29" s="154"/>
      <c r="FZ29" s="154"/>
      <c r="GA29" s="154"/>
      <c r="GB29" s="154"/>
      <c r="GC29" s="154"/>
      <c r="GD29" s="154"/>
      <c r="GE29" s="154"/>
      <c r="GF29" s="154"/>
      <c r="GG29" s="154"/>
      <c r="GH29" s="154"/>
      <c r="GI29" s="154"/>
      <c r="GJ29" s="154"/>
      <c r="GK29" s="154"/>
      <c r="GL29" s="154"/>
      <c r="GM29" s="154"/>
      <c r="GN29" s="154"/>
      <c r="GO29" s="154"/>
      <c r="GP29" s="154"/>
      <c r="GQ29" s="154"/>
      <c r="GR29" s="154"/>
      <c r="GS29" s="154"/>
      <c r="GT29" s="154"/>
      <c r="GU29" s="154"/>
      <c r="GV29" s="154"/>
      <c r="GW29" s="154"/>
      <c r="GX29" s="154"/>
      <c r="GY29" s="154"/>
      <c r="GZ29" s="154"/>
      <c r="HA29" s="154"/>
      <c r="HB29" s="154"/>
      <c r="HC29" s="154"/>
      <c r="HD29" s="154"/>
      <c r="HE29" s="154"/>
      <c r="HF29" s="154"/>
      <c r="HG29" s="154"/>
      <c r="HH29" s="154"/>
      <c r="HI29" s="154"/>
      <c r="HJ29" s="154"/>
      <c r="HK29" s="154"/>
      <c r="HL29" s="154"/>
      <c r="HM29" s="154"/>
      <c r="HN29" s="154"/>
      <c r="HO29" s="154"/>
      <c r="HP29" s="154"/>
      <c r="HQ29" s="154"/>
      <c r="HR29" s="154"/>
      <c r="HS29" s="154"/>
      <c r="HT29" s="154"/>
      <c r="HU29" s="154"/>
      <c r="HV29" s="154"/>
      <c r="HW29" s="154"/>
      <c r="HX29" s="154"/>
      <c r="HY29" s="154"/>
      <c r="HZ29" s="154"/>
      <c r="IA29" s="154"/>
      <c r="IB29" s="154"/>
      <c r="IC29" s="154"/>
      <c r="ID29" s="154"/>
      <c r="IE29" s="154"/>
      <c r="IF29" s="154"/>
      <c r="IG29" s="154"/>
      <c r="IH29" s="154"/>
      <c r="II29" s="154"/>
      <c r="IJ29" s="154"/>
      <c r="IK29" s="154"/>
      <c r="IL29" s="154"/>
      <c r="IM29" s="154"/>
      <c r="IN29" s="154"/>
      <c r="IO29" s="154"/>
      <c r="IP29" s="154"/>
      <c r="IQ29" s="154"/>
      <c r="IR29" s="154"/>
      <c r="IS29" s="154"/>
      <c r="IT29" s="154"/>
      <c r="IU29" s="154"/>
      <c r="IV29" s="154"/>
      <c r="IW29" s="154"/>
      <c r="IX29" s="154"/>
      <c r="IY29" s="154"/>
      <c r="IZ29" s="154"/>
    </row>
    <row r="30" spans="1:260" s="155" customFormat="1" ht="13.2">
      <c r="A30" s="164" t="s">
        <v>38</v>
      </c>
      <c r="B30" s="165" t="s">
        <v>22</v>
      </c>
      <c r="C30" s="166">
        <v>1500000</v>
      </c>
      <c r="D30" s="166"/>
      <c r="E30" s="195">
        <v>19000</v>
      </c>
      <c r="F30" s="168"/>
      <c r="G30" s="168">
        <v>54450</v>
      </c>
      <c r="H30" s="168"/>
      <c r="I30" s="166">
        <v>1000000</v>
      </c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154"/>
      <c r="DJ30" s="154"/>
      <c r="DK30" s="154"/>
      <c r="DL30" s="154"/>
      <c r="DM30" s="154"/>
      <c r="DN30" s="154"/>
      <c r="DO30" s="154"/>
      <c r="DP30" s="154"/>
      <c r="DQ30" s="154"/>
      <c r="DR30" s="154"/>
      <c r="DS30" s="154"/>
      <c r="DT30" s="154"/>
      <c r="DU30" s="154"/>
      <c r="DV30" s="154"/>
      <c r="DW30" s="154"/>
      <c r="DX30" s="154"/>
      <c r="DY30" s="154"/>
      <c r="DZ30" s="154"/>
      <c r="EA30" s="154"/>
      <c r="EB30" s="154"/>
      <c r="EC30" s="154"/>
      <c r="ED30" s="154"/>
      <c r="EE30" s="154"/>
      <c r="EF30" s="154"/>
      <c r="EG30" s="154"/>
      <c r="EH30" s="154"/>
      <c r="EI30" s="154"/>
      <c r="EJ30" s="154"/>
      <c r="EK30" s="154"/>
      <c r="EL30" s="154"/>
      <c r="EM30" s="154"/>
      <c r="EN30" s="154"/>
      <c r="EO30" s="154"/>
      <c r="EP30" s="154"/>
      <c r="EQ30" s="154"/>
      <c r="ER30" s="154"/>
      <c r="ES30" s="154"/>
      <c r="ET30" s="154"/>
      <c r="EU30" s="154"/>
      <c r="EV30" s="154"/>
      <c r="EW30" s="154"/>
      <c r="EX30" s="154"/>
      <c r="EY30" s="154"/>
      <c r="EZ30" s="154"/>
      <c r="FA30" s="154"/>
      <c r="FB30" s="154"/>
      <c r="FC30" s="154"/>
      <c r="FD30" s="154"/>
      <c r="FE30" s="154"/>
      <c r="FF30" s="154"/>
      <c r="FG30" s="154"/>
      <c r="FH30" s="154"/>
      <c r="FI30" s="154"/>
      <c r="FJ30" s="154"/>
      <c r="FK30" s="154"/>
      <c r="FL30" s="154"/>
      <c r="FM30" s="154"/>
      <c r="FN30" s="154"/>
      <c r="FO30" s="154"/>
      <c r="FP30" s="154"/>
      <c r="FQ30" s="154"/>
      <c r="FR30" s="154"/>
      <c r="FS30" s="154"/>
      <c r="FT30" s="154"/>
      <c r="FU30" s="154"/>
      <c r="FV30" s="154"/>
      <c r="FW30" s="154"/>
      <c r="FX30" s="154"/>
      <c r="FY30" s="154"/>
      <c r="FZ30" s="154"/>
      <c r="GA30" s="154"/>
      <c r="GB30" s="154"/>
      <c r="GC30" s="154"/>
      <c r="GD30" s="154"/>
      <c r="GE30" s="154"/>
      <c r="GF30" s="154"/>
      <c r="GG30" s="154"/>
      <c r="GH30" s="154"/>
      <c r="GI30" s="154"/>
      <c r="GJ30" s="154"/>
      <c r="GK30" s="154"/>
      <c r="GL30" s="154"/>
      <c r="GM30" s="154"/>
      <c r="GN30" s="154"/>
      <c r="GO30" s="154"/>
      <c r="GP30" s="154"/>
      <c r="GQ30" s="154"/>
      <c r="GR30" s="154"/>
      <c r="GS30" s="154"/>
      <c r="GT30" s="154"/>
      <c r="GU30" s="154"/>
      <c r="GV30" s="154"/>
      <c r="GW30" s="154"/>
      <c r="GX30" s="154"/>
      <c r="GY30" s="154"/>
      <c r="GZ30" s="154"/>
      <c r="HA30" s="154"/>
      <c r="HB30" s="154"/>
      <c r="HC30" s="154"/>
      <c r="HD30" s="154"/>
      <c r="HE30" s="154"/>
      <c r="HF30" s="154"/>
      <c r="HG30" s="154"/>
      <c r="HH30" s="154"/>
      <c r="HI30" s="154"/>
      <c r="HJ30" s="154"/>
      <c r="HK30" s="154"/>
      <c r="HL30" s="154"/>
      <c r="HM30" s="154"/>
      <c r="HN30" s="154"/>
      <c r="HO30" s="154"/>
      <c r="HP30" s="154"/>
      <c r="HQ30" s="154"/>
      <c r="HR30" s="154"/>
      <c r="HS30" s="154"/>
      <c r="HT30" s="154"/>
      <c r="HU30" s="154"/>
      <c r="HV30" s="154"/>
      <c r="HW30" s="154"/>
      <c r="HX30" s="154"/>
      <c r="HY30" s="154"/>
      <c r="HZ30" s="154"/>
      <c r="IA30" s="154"/>
      <c r="IB30" s="154"/>
      <c r="IC30" s="154"/>
      <c r="ID30" s="154"/>
      <c r="IE30" s="154"/>
      <c r="IF30" s="154"/>
      <c r="IG30" s="154"/>
      <c r="IH30" s="154"/>
      <c r="II30" s="154"/>
      <c r="IJ30" s="154"/>
      <c r="IK30" s="154"/>
      <c r="IL30" s="154"/>
      <c r="IM30" s="154"/>
      <c r="IN30" s="154"/>
      <c r="IO30" s="154"/>
      <c r="IP30" s="154"/>
      <c r="IQ30" s="154"/>
      <c r="IR30" s="154"/>
      <c r="IS30" s="154"/>
      <c r="IT30" s="154"/>
      <c r="IU30" s="154"/>
      <c r="IV30" s="154"/>
      <c r="IW30" s="154"/>
      <c r="IX30" s="154"/>
      <c r="IY30" s="154"/>
      <c r="IZ30" s="154"/>
    </row>
    <row r="31" spans="1:260" s="155" customFormat="1" ht="13.2">
      <c r="A31" s="253" t="s">
        <v>23</v>
      </c>
      <c r="B31" s="253"/>
      <c r="C31" s="171">
        <f>SUM(C18:C30)</f>
        <v>27110000</v>
      </c>
      <c r="D31" s="166"/>
      <c r="E31" s="173">
        <f>SUM(E18:E30)</f>
        <v>1700000</v>
      </c>
      <c r="F31" s="166">
        <f>F30+F29+F19+F17</f>
        <v>0</v>
      </c>
      <c r="G31" s="166">
        <f>G30+G29+G19+G17</f>
        <v>671550</v>
      </c>
      <c r="H31" s="166"/>
      <c r="I31" s="171">
        <f>SUM(I18:I30)</f>
        <v>86340000</v>
      </c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/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/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4"/>
      <c r="FG31" s="154"/>
      <c r="FH31" s="154"/>
      <c r="FI31" s="154"/>
      <c r="FJ31" s="154"/>
      <c r="FK31" s="154"/>
      <c r="FL31" s="154"/>
      <c r="FM31" s="154"/>
      <c r="FN31" s="154"/>
      <c r="FO31" s="154"/>
      <c r="FP31" s="154"/>
      <c r="FQ31" s="154"/>
      <c r="FR31" s="154"/>
      <c r="FS31" s="154"/>
      <c r="FT31" s="154"/>
      <c r="FU31" s="154"/>
      <c r="FV31" s="154"/>
      <c r="FW31" s="154"/>
      <c r="FX31" s="154"/>
      <c r="FY31" s="154"/>
      <c r="FZ31" s="154"/>
      <c r="GA31" s="154"/>
      <c r="GB31" s="154"/>
      <c r="GC31" s="154"/>
      <c r="GD31" s="154"/>
      <c r="GE31" s="154"/>
      <c r="GF31" s="154"/>
      <c r="GG31" s="154"/>
      <c r="GH31" s="154"/>
      <c r="GI31" s="154"/>
      <c r="GJ31" s="154"/>
      <c r="GK31" s="154"/>
      <c r="GL31" s="154"/>
      <c r="GM31" s="154"/>
      <c r="GN31" s="154"/>
      <c r="GO31" s="154"/>
      <c r="GP31" s="154"/>
      <c r="GQ31" s="154"/>
      <c r="GR31" s="154"/>
      <c r="GS31" s="154"/>
      <c r="GT31" s="154"/>
      <c r="GU31" s="154"/>
      <c r="GV31" s="154"/>
      <c r="GW31" s="154"/>
      <c r="GX31" s="154"/>
      <c r="GY31" s="154"/>
      <c r="GZ31" s="154"/>
      <c r="HA31" s="154"/>
      <c r="HB31" s="154"/>
      <c r="HC31" s="154"/>
      <c r="HD31" s="154"/>
      <c r="HE31" s="154"/>
      <c r="HF31" s="154"/>
      <c r="HG31" s="154"/>
      <c r="HH31" s="154"/>
      <c r="HI31" s="154"/>
      <c r="HJ31" s="154"/>
      <c r="HK31" s="154"/>
      <c r="HL31" s="154"/>
      <c r="HM31" s="154"/>
      <c r="HN31" s="154"/>
      <c r="HO31" s="154"/>
      <c r="HP31" s="154"/>
      <c r="HQ31" s="154"/>
      <c r="HR31" s="154"/>
      <c r="HS31" s="154"/>
      <c r="HT31" s="154"/>
      <c r="HU31" s="154"/>
      <c r="HV31" s="154"/>
      <c r="HW31" s="154"/>
      <c r="HX31" s="154"/>
      <c r="HY31" s="154"/>
      <c r="HZ31" s="154"/>
      <c r="IA31" s="154"/>
      <c r="IB31" s="154"/>
      <c r="IC31" s="154"/>
      <c r="ID31" s="154"/>
      <c r="IE31" s="154"/>
      <c r="IF31" s="154"/>
      <c r="IG31" s="154"/>
      <c r="IH31" s="154"/>
      <c r="II31" s="154"/>
      <c r="IJ31" s="154"/>
      <c r="IK31" s="154"/>
      <c r="IL31" s="154"/>
      <c r="IM31" s="154"/>
      <c r="IN31" s="154"/>
      <c r="IO31" s="154"/>
      <c r="IP31" s="154"/>
      <c r="IQ31" s="154"/>
      <c r="IR31" s="154"/>
      <c r="IS31" s="154"/>
      <c r="IT31" s="154"/>
      <c r="IU31" s="154"/>
      <c r="IV31" s="154"/>
      <c r="IW31" s="154"/>
      <c r="IX31" s="154"/>
      <c r="IY31" s="154"/>
      <c r="IZ31" s="154"/>
    </row>
    <row r="32" spans="1:260" s="155" customFormat="1" ht="13.8">
      <c r="A32" s="254" t="s">
        <v>52</v>
      </c>
      <c r="B32" s="254"/>
      <c r="C32" s="181">
        <f>C15-C31</f>
        <v>-2010000</v>
      </c>
      <c r="D32" s="177"/>
      <c r="E32" s="195">
        <f>E15-E31</f>
        <v>0</v>
      </c>
      <c r="F32" s="182">
        <f>F15-F31</f>
        <v>0</v>
      </c>
      <c r="G32" s="182">
        <f>G15-G31</f>
        <v>-5050</v>
      </c>
      <c r="H32" s="182">
        <f>H15-H31</f>
        <v>0</v>
      </c>
      <c r="I32" s="171">
        <f>I15-I31</f>
        <v>260000</v>
      </c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154"/>
      <c r="DJ32" s="154"/>
      <c r="DK32" s="154"/>
      <c r="DL32" s="154"/>
      <c r="DM32" s="154"/>
      <c r="DN32" s="154"/>
      <c r="DO32" s="154"/>
      <c r="DP32" s="154"/>
      <c r="DQ32" s="154"/>
      <c r="DR32" s="154"/>
      <c r="DS32" s="154"/>
      <c r="DT32" s="154"/>
      <c r="DU32" s="154"/>
      <c r="DV32" s="154"/>
      <c r="DW32" s="154"/>
      <c r="DX32" s="154"/>
      <c r="DY32" s="154"/>
      <c r="DZ32" s="154"/>
      <c r="EA32" s="154"/>
      <c r="EB32" s="154"/>
      <c r="EC32" s="154"/>
      <c r="ED32" s="154"/>
      <c r="EE32" s="154"/>
      <c r="EF32" s="154"/>
      <c r="EG32" s="154"/>
      <c r="EH32" s="154"/>
      <c r="EI32" s="154"/>
      <c r="EJ32" s="154"/>
      <c r="EK32" s="154"/>
      <c r="EL32" s="154"/>
      <c r="EM32" s="154"/>
      <c r="EN32" s="154"/>
      <c r="EO32" s="154"/>
      <c r="EP32" s="154"/>
      <c r="EQ32" s="154"/>
      <c r="ER32" s="154"/>
      <c r="ES32" s="154"/>
      <c r="ET32" s="154"/>
      <c r="EU32" s="154"/>
      <c r="EV32" s="154"/>
      <c r="EW32" s="154"/>
      <c r="EX32" s="154"/>
      <c r="EY32" s="154"/>
      <c r="EZ32" s="154"/>
      <c r="FA32" s="154"/>
      <c r="FB32" s="154"/>
      <c r="FC32" s="154"/>
      <c r="FD32" s="154"/>
      <c r="FE32" s="154"/>
      <c r="FF32" s="154"/>
      <c r="FG32" s="154"/>
      <c r="FH32" s="154"/>
      <c r="FI32" s="154"/>
      <c r="FJ32" s="154"/>
      <c r="FK32" s="154"/>
      <c r="FL32" s="154"/>
      <c r="FM32" s="154"/>
      <c r="FN32" s="154"/>
      <c r="FO32" s="154"/>
      <c r="FP32" s="154"/>
      <c r="FQ32" s="154"/>
      <c r="FR32" s="154"/>
      <c r="FS32" s="154"/>
      <c r="FT32" s="154"/>
      <c r="FU32" s="154"/>
      <c r="FV32" s="154"/>
      <c r="FW32" s="154"/>
      <c r="FX32" s="154"/>
      <c r="FY32" s="154"/>
      <c r="FZ32" s="154"/>
      <c r="GA32" s="154"/>
      <c r="GB32" s="154"/>
      <c r="GC32" s="154"/>
      <c r="GD32" s="154"/>
      <c r="GE32" s="154"/>
      <c r="GF32" s="154"/>
      <c r="GG32" s="154"/>
      <c r="GH32" s="154"/>
      <c r="GI32" s="154"/>
      <c r="GJ32" s="154"/>
      <c r="GK32" s="154"/>
      <c r="GL32" s="154"/>
      <c r="GM32" s="154"/>
      <c r="GN32" s="154"/>
      <c r="GO32" s="154"/>
      <c r="GP32" s="154"/>
      <c r="GQ32" s="154"/>
      <c r="GR32" s="154"/>
      <c r="GS32" s="154"/>
      <c r="GT32" s="154"/>
      <c r="GU32" s="154"/>
      <c r="GV32" s="154"/>
      <c r="GW32" s="154"/>
      <c r="GX32" s="154"/>
      <c r="GY32" s="154"/>
      <c r="GZ32" s="154"/>
      <c r="HA32" s="154"/>
      <c r="HB32" s="154"/>
      <c r="HC32" s="154"/>
      <c r="HD32" s="154"/>
      <c r="HE32" s="154"/>
      <c r="HF32" s="154"/>
      <c r="HG32" s="154"/>
      <c r="HH32" s="154"/>
      <c r="HI32" s="154"/>
      <c r="HJ32" s="154"/>
      <c r="HK32" s="154"/>
      <c r="HL32" s="154"/>
      <c r="HM32" s="154"/>
      <c r="HN32" s="154"/>
      <c r="HO32" s="154"/>
      <c r="HP32" s="154"/>
      <c r="HQ32" s="154"/>
      <c r="HR32" s="154"/>
      <c r="HS32" s="154"/>
      <c r="HT32" s="154"/>
      <c r="HU32" s="154"/>
      <c r="HV32" s="154"/>
      <c r="HW32" s="154"/>
      <c r="HX32" s="154"/>
      <c r="HY32" s="154"/>
      <c r="HZ32" s="154"/>
      <c r="IA32" s="154"/>
      <c r="IB32" s="154"/>
      <c r="IC32" s="154"/>
      <c r="ID32" s="154"/>
      <c r="IE32" s="154"/>
      <c r="IF32" s="154"/>
      <c r="IG32" s="154"/>
      <c r="IH32" s="154"/>
      <c r="II32" s="154"/>
      <c r="IJ32" s="154"/>
      <c r="IK32" s="154"/>
      <c r="IL32" s="154"/>
      <c r="IM32" s="154"/>
      <c r="IN32" s="154"/>
      <c r="IO32" s="154"/>
      <c r="IP32" s="154"/>
      <c r="IQ32" s="154"/>
      <c r="IR32" s="154"/>
      <c r="IS32" s="154"/>
      <c r="IT32" s="154"/>
      <c r="IU32" s="154"/>
      <c r="IV32" s="154"/>
      <c r="IW32" s="154"/>
      <c r="IX32" s="154"/>
      <c r="IY32" s="154"/>
      <c r="IZ32" s="154"/>
    </row>
    <row r="35" spans="5:5">
      <c r="E35" s="148" t="s">
        <v>69</v>
      </c>
    </row>
  </sheetData>
  <mergeCells count="11">
    <mergeCell ref="A15:B15"/>
    <mergeCell ref="A31:B31"/>
    <mergeCell ref="A32:B32"/>
    <mergeCell ref="H3:I3"/>
    <mergeCell ref="A5:I5"/>
    <mergeCell ref="A6:I6"/>
    <mergeCell ref="A8:A9"/>
    <mergeCell ref="B8:B9"/>
    <mergeCell ref="C8:D8"/>
    <mergeCell ref="E8:F8"/>
    <mergeCell ref="G8:H8"/>
  </mergeCells>
  <pageMargins left="0.7" right="0.7" top="0.75" bottom="0.75" header="0.3" footer="0.3"/>
  <pageSetup paperSize="9" scale="88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ПЛАН 2017 вносится авт. из ФАКТ</vt:lpstr>
      <vt:lpstr>СМЕТА 2019</vt:lpstr>
      <vt:lpstr>Смета на 2020</vt:lpstr>
      <vt:lpstr>Смета на 2021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2025-09-01T10:37:41Z</cp:lastPrinted>
  <dcterms:created xsi:type="dcterms:W3CDTF">2015-05-12T07:39:01Z</dcterms:created>
  <dcterms:modified xsi:type="dcterms:W3CDTF">2025-09-01T10:38:44Z</dcterms:modified>
</cp:coreProperties>
</file>